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B\"/>
    </mc:Choice>
  </mc:AlternateContent>
  <xr:revisionPtr revIDLastSave="0" documentId="8_{029B8384-0259-48BE-8BC2-FAC045B9CC05}" xr6:coauthVersionLast="47" xr6:coauthVersionMax="47" xr10:uidLastSave="{00000000-0000-0000-0000-000000000000}"/>
  <bookViews>
    <workbookView xWindow="-108" yWindow="-108" windowWidth="23256" windowHeight="12576" xr2:uid="{969C3629-FAC9-426E-A4C3-AC8E89498415}"/>
  </bookViews>
  <sheets>
    <sheet name="B-10 2025R" sheetId="8" r:id="rId1"/>
    <sheet name="RESERVE BALANCES" sheetId="10" r:id="rId2"/>
    <sheet name="B-09 2025R" sheetId="13" r:id="rId3"/>
    <sheet name="ASDR FY2" sheetId="7" r:id="rId4"/>
    <sheet name="SOP Worksheet" sheetId="11" r:id="rId5"/>
    <sheet name="Instructions" sheetId="9" r:id="rId6"/>
  </sheets>
  <definedNames>
    <definedName name="_Fill" localSheetId="2" hidden="1">#REF!</definedName>
    <definedName name="_Fill" localSheetId="1" hidden="1">#REF!</definedName>
    <definedName name="_Fill" localSheetId="4" hidden="1">#REF!</definedName>
    <definedName name="_Fill" hidden="1">#REF!</definedName>
    <definedName name="_xlnm._FilterDatabase" localSheetId="1" hidden="1">'RESERVE BALANCES'!$A$5:$B$5</definedName>
    <definedName name="_Key1" localSheetId="2" hidden="1">#REF!</definedName>
    <definedName name="_Key1" localSheetId="1" hidden="1">#REF!</definedName>
    <definedName name="_Key1" localSheetId="4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4" hidden="1">#REF!</definedName>
    <definedName name="_Sort" hidden="1">#REF!</definedName>
    <definedName name="CIQWBGuid" hidden="1">"f0842c6b-4f67-4da4-8ab9-05f9b8d91da0"</definedName>
    <definedName name="EPMWorkbookOptions_2" hidden="1">"9F3OxBOtzB60hFONCeryveGHd9WJr+7iO45h/1l2AQAA"</definedName>
    <definedName name="EPMWorkbookOptions_4" hidden="1">"6E8MeRREvS+0SUnYctgROJHUxwqaIzX4wXPcx/xMOvmNNbl/cg/z5an9Q+apQ7hbm/7/T6tqTxcJuZJ2ulppmqvR9OFiZW5QrEsa03IVRaNUYmmmfO2KPTcxUkfSBGP2lr12Zi5oLRuCKKp9RT95KbNsucxx3OFLuXSDSzlhMS3Ynt40NKmrajrZEBLh0sxduJlpniDcpqALPbWvidLJyq1UGbpWqx6uXPb2lLuiMS1dXdWFthFX3GvX7Dmp"</definedName>
    <definedName name="EPMWorkbookOptions_5" hidden="1">"KZHH2S/QtnH9L6FzS0ZWun392km5nAJHaJX1P/g9SNOVCssescXmbq+6zTnc2EWS3fX1v4jPyUh8bnUTpf5yVm+rrT5/4llO+fbW7ozBtE4V1YiNd5FmpXmCSGXjT18yRwu1cntCTVjcOHRstw1ZmjfJUu8u2sw0TxCt1tXFvkZ4Fj9Tt9Xb0+0akUSv5K8t3lWameYJKtXlzukHE8fLs3aEPLlqnS0NuErBrJoMkSddLZiVOluw64MqYmoI"</definedName>
    <definedName name="EPMWorkbookOptions_6" hidden="1">"IbAvQJ4zBtMllWzba8W/+sq1q/TMjMRHNXdOVpzQ9TsnGTppSd+vnZHLqe8dSej1Nan3iTW+fntbkITF+f6jK2my2pTvu5CjQKlsdoJSGH8ckMR23DDiqaxbTilrEpt0vX0xbN24fZmM12CAIRypnhqAl1zqSRtjnOgCwrOgqtdDb5AgN80xNrk1R0YWxZwv7vds29Pwqd0wA2sNN10g5PAnwg4yXegAHhK/Re9b9q9fVt6LO3uNfwGmFkse"</definedName>
    <definedName name="EPMWorkbookOptions_7" hidden="1">"7icAAA=="</definedName>
    <definedName name="EV__EVCOM_OPTIONS__" hidden="1">8</definedName>
    <definedName name="EV__EXPOPTIONS__" hidden="1">1</definedName>
    <definedName name="EV__LASTREFTIME__" hidden="1">"(GMT-05:00)4/18/2017 4:58:12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EPS_SURPRISE" hidden="1">"c1635"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ISTING_CURRENCY" hidden="1">"c2127"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ACRO_SURVEY_CONSUMER_SENTIMENT" hidden="1">"c20808"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41829.3635416667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jjj" localSheetId="2" hidden="1">{"Page 1",#N/A,FALSE,"INDSDUE2";"Page 2",#N/A,FALSE,"INDSDUE2"}</definedName>
    <definedName name="jjj" localSheetId="1" hidden="1">{"Page 1",#N/A,FALSE,"INDSDUE2";"Page 2",#N/A,FALSE,"INDSDUE2"}</definedName>
    <definedName name="jjj" localSheetId="4" hidden="1">{"Page 1",#N/A,FALSE,"INDSDUE2";"Page 2",#N/A,FALSE,"INDSDUE2"}</definedName>
    <definedName name="jjj" hidden="1">{"Page 1",#N/A,FALSE,"INDSDUE2";"Page 2",#N/A,FALSE,"INDSDUE2"}</definedName>
    <definedName name="_xlnm.Print_Area" localSheetId="2">'B-09 2025R'!$A$1:$T$570</definedName>
    <definedName name="_xlnm.Print_Area" localSheetId="0">'B-10 2025R'!$A$1:$S$570</definedName>
    <definedName name="_xlnm.Print_Area" localSheetId="4">'SOP Worksheet'!$A$1:$BW$290</definedName>
    <definedName name="_xlnm.Print_Titles" localSheetId="4">'SOP Worksheet'!$1:$8</definedName>
    <definedName name="wrn.Print." localSheetId="2" hidden="1">{"Page 1",#N/A,FALSE,"INDSDUE2";"Page 2",#N/A,FALSE,"INDSDUE2"}</definedName>
    <definedName name="wrn.Print." localSheetId="1" hidden="1">{"Page 1",#N/A,FALSE,"INDSDUE2";"Page 2",#N/A,FALSE,"INDSDUE2"}</definedName>
    <definedName name="wrn.Print." localSheetId="4" hidden="1">{"Page 1",#N/A,FALSE,"INDSDUE2";"Page 2",#N/A,FALSE,"INDSDUE2"}</definedName>
    <definedName name="wrn.Print." hidden="1">{"Page 1",#N/A,FALSE,"INDSDUE2";"Page 2",#N/A,FALSE,"INDSDUE2"}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8" i="8" l="1"/>
  <c r="I508" i="8" s="1"/>
  <c r="J508" i="8" s="1"/>
  <c r="K508" i="8" s="1"/>
  <c r="L508" i="8" s="1"/>
  <c r="M508" i="8" s="1"/>
  <c r="N508" i="8" s="1"/>
  <c r="O508" i="8" s="1"/>
  <c r="P508" i="8" s="1"/>
  <c r="Q508" i="8" s="1"/>
  <c r="R508" i="8" s="1"/>
  <c r="G508" i="8"/>
  <c r="F508" i="8"/>
  <c r="U556" i="8"/>
  <c r="U554" i="8"/>
  <c r="U552" i="8"/>
  <c r="U550" i="8"/>
  <c r="U548" i="8"/>
  <c r="U546" i="8"/>
  <c r="U544" i="8"/>
  <c r="U542" i="8"/>
  <c r="U540" i="8"/>
  <c r="U538" i="8"/>
  <c r="U536" i="8"/>
  <c r="U534" i="8"/>
  <c r="U532" i="8"/>
  <c r="U530" i="8"/>
  <c r="U528" i="8"/>
  <c r="U505" i="8"/>
  <c r="U504" i="8"/>
  <c r="U502" i="8"/>
  <c r="U501" i="8"/>
  <c r="U500" i="8"/>
  <c r="U499" i="8"/>
  <c r="U496" i="8"/>
  <c r="U494" i="8"/>
  <c r="U493" i="8"/>
  <c r="U492" i="8"/>
  <c r="U489" i="8"/>
  <c r="U488" i="8"/>
  <c r="U487" i="8"/>
  <c r="U486" i="8"/>
  <c r="U485" i="8"/>
  <c r="U482" i="8"/>
  <c r="U481" i="8"/>
  <c r="U480" i="8"/>
  <c r="U479" i="8"/>
  <c r="U476" i="8"/>
  <c r="U475" i="8"/>
  <c r="U474" i="8"/>
  <c r="U473" i="8"/>
  <c r="U472" i="8"/>
  <c r="U471" i="8"/>
  <c r="U470" i="8"/>
  <c r="U454" i="8"/>
  <c r="U452" i="8"/>
  <c r="U451" i="8"/>
  <c r="U450" i="8"/>
  <c r="U449" i="8"/>
  <c r="U448" i="8"/>
  <c r="U447" i="8"/>
  <c r="U446" i="8"/>
  <c r="U445" i="8"/>
  <c r="U444" i="8"/>
  <c r="U443" i="8"/>
  <c r="U442" i="8"/>
  <c r="U441" i="8"/>
  <c r="U440" i="8"/>
  <c r="U439" i="8"/>
  <c r="U438" i="8"/>
  <c r="U437" i="8"/>
  <c r="U436" i="8"/>
  <c r="U435" i="8"/>
  <c r="U434" i="8"/>
  <c r="U433" i="8"/>
  <c r="U430" i="8"/>
  <c r="U429" i="8"/>
  <c r="U428" i="8"/>
  <c r="U427" i="8"/>
  <c r="U426" i="8"/>
  <c r="U425" i="8"/>
  <c r="U424" i="8"/>
  <c r="U423" i="8"/>
  <c r="U422" i="8"/>
  <c r="U421" i="8"/>
  <c r="U420" i="8"/>
  <c r="U419" i="8"/>
  <c r="U418" i="8"/>
  <c r="U417" i="8"/>
  <c r="U416" i="8"/>
  <c r="U415" i="8"/>
  <c r="U414" i="8"/>
  <c r="U395" i="8"/>
  <c r="U394" i="8"/>
  <c r="U393" i="8"/>
  <c r="U392" i="8"/>
  <c r="U391" i="8"/>
  <c r="U390" i="8"/>
  <c r="U389" i="8"/>
  <c r="U388" i="8"/>
  <c r="U387" i="8"/>
  <c r="U386" i="8"/>
  <c r="U385" i="8"/>
  <c r="U384" i="8"/>
  <c r="U381" i="8"/>
  <c r="U379" i="8"/>
  <c r="U377" i="8"/>
  <c r="U376" i="8"/>
  <c r="U375" i="8"/>
  <c r="U374" i="8"/>
  <c r="U373" i="8"/>
  <c r="U372" i="8"/>
  <c r="U371" i="8"/>
  <c r="U368" i="8"/>
  <c r="U367" i="8"/>
  <c r="U366" i="8"/>
  <c r="U365" i="8"/>
  <c r="U364" i="8"/>
  <c r="U361" i="8"/>
  <c r="U360" i="8"/>
  <c r="U359" i="8"/>
  <c r="U358" i="8"/>
  <c r="U357" i="8"/>
  <c r="U340" i="8"/>
  <c r="U339" i="8"/>
  <c r="U337" i="8"/>
  <c r="U336" i="8"/>
  <c r="U335" i="8"/>
  <c r="U334" i="8"/>
  <c r="U333" i="8"/>
  <c r="U332" i="8"/>
  <c r="U329" i="8"/>
  <c r="U328" i="8"/>
  <c r="U327" i="8"/>
  <c r="U326" i="8"/>
  <c r="U325" i="8"/>
  <c r="U324" i="8"/>
  <c r="U321" i="8"/>
  <c r="U320" i="8"/>
  <c r="U319" i="8"/>
  <c r="U318" i="8"/>
  <c r="U317" i="8"/>
  <c r="U316" i="8"/>
  <c r="U313" i="8"/>
  <c r="U312" i="8"/>
  <c r="U311" i="8"/>
  <c r="U310" i="8"/>
  <c r="U309" i="8"/>
  <c r="U308" i="8"/>
  <c r="U305" i="8"/>
  <c r="U304" i="8"/>
  <c r="U303" i="8"/>
  <c r="U302" i="8"/>
  <c r="U301" i="8"/>
  <c r="U300" i="8"/>
  <c r="U280" i="8"/>
  <c r="U279" i="8"/>
  <c r="U278" i="8"/>
  <c r="U277" i="8"/>
  <c r="U276" i="8"/>
  <c r="U275" i="8"/>
  <c r="U272" i="8"/>
  <c r="U271" i="8"/>
  <c r="U270" i="8"/>
  <c r="U269" i="8"/>
  <c r="U268" i="8"/>
  <c r="U267" i="8"/>
  <c r="U261" i="8"/>
  <c r="U259" i="8"/>
  <c r="U258" i="8"/>
  <c r="U256" i="8"/>
  <c r="U255" i="8"/>
  <c r="U254" i="8"/>
  <c r="U253" i="8"/>
  <c r="U252" i="8"/>
  <c r="U251" i="8"/>
  <c r="U248" i="8"/>
  <c r="U247" i="8"/>
  <c r="U246" i="8"/>
  <c r="U245" i="8"/>
  <c r="U244" i="8"/>
  <c r="U243" i="8"/>
  <c r="U224" i="8"/>
  <c r="U223" i="8"/>
  <c r="U222" i="8"/>
  <c r="U221" i="8"/>
  <c r="U220" i="8"/>
  <c r="U219" i="8"/>
  <c r="U216" i="8"/>
  <c r="U215" i="8"/>
  <c r="U214" i="8"/>
  <c r="U213" i="8"/>
  <c r="U212" i="8"/>
  <c r="U211" i="8"/>
  <c r="U208" i="8"/>
  <c r="U207" i="8"/>
  <c r="U206" i="8"/>
  <c r="U205" i="8"/>
  <c r="U204" i="8"/>
  <c r="U203" i="8"/>
  <c r="U200" i="8"/>
  <c r="U199" i="8"/>
  <c r="U198" i="8"/>
  <c r="U197" i="8"/>
  <c r="U196" i="8"/>
  <c r="U195" i="8"/>
  <c r="U192" i="8"/>
  <c r="U191" i="8"/>
  <c r="U190" i="8"/>
  <c r="U189" i="8"/>
  <c r="U188" i="8"/>
  <c r="U187" i="8"/>
  <c r="U169" i="8"/>
  <c r="U167" i="8"/>
  <c r="U166" i="8"/>
  <c r="U165" i="8"/>
  <c r="U164" i="8"/>
  <c r="U163" i="8"/>
  <c r="U162" i="8"/>
  <c r="U159" i="8"/>
  <c r="U158" i="8"/>
  <c r="U157" i="8"/>
  <c r="U156" i="8"/>
  <c r="U155" i="8"/>
  <c r="U154" i="8"/>
  <c r="U151" i="8"/>
  <c r="U150" i="8"/>
  <c r="U149" i="8"/>
  <c r="U148" i="8"/>
  <c r="U147" i="8"/>
  <c r="U146" i="8"/>
  <c r="U143" i="8"/>
  <c r="U142" i="8"/>
  <c r="U141" i="8"/>
  <c r="U140" i="8"/>
  <c r="U139" i="8"/>
  <c r="U138" i="8"/>
  <c r="U133" i="8"/>
  <c r="U131" i="8"/>
  <c r="U129" i="8"/>
  <c r="U128" i="8"/>
  <c r="U111" i="8"/>
  <c r="U110" i="8"/>
  <c r="U109" i="8"/>
  <c r="U108" i="8"/>
  <c r="U107" i="8"/>
  <c r="U104" i="8"/>
  <c r="U103" i="8"/>
  <c r="U102" i="8"/>
  <c r="U101" i="8"/>
  <c r="U100" i="8"/>
  <c r="U97" i="8"/>
  <c r="U96" i="8"/>
  <c r="U95" i="8"/>
  <c r="U94" i="8"/>
  <c r="U93" i="8"/>
  <c r="U90" i="8"/>
  <c r="U89" i="8"/>
  <c r="U88" i="8"/>
  <c r="U87" i="8"/>
  <c r="U86" i="8"/>
  <c r="U83" i="8"/>
  <c r="U82" i="8"/>
  <c r="U81" i="8"/>
  <c r="U80" i="8"/>
  <c r="U79" i="8"/>
  <c r="U76" i="8"/>
  <c r="U75" i="8"/>
  <c r="U74" i="8"/>
  <c r="U73" i="8"/>
  <c r="U72" i="8"/>
  <c r="U54" i="8"/>
  <c r="U53" i="8"/>
  <c r="U52" i="8"/>
  <c r="U51" i="8"/>
  <c r="U50" i="8"/>
  <c r="U49" i="8"/>
  <c r="U46" i="8"/>
  <c r="U45" i="8"/>
  <c r="U44" i="8"/>
  <c r="U43" i="8"/>
  <c r="U42" i="8"/>
  <c r="U41" i="8"/>
  <c r="U38" i="8"/>
  <c r="U37" i="8"/>
  <c r="U36" i="8"/>
  <c r="U35" i="8"/>
  <c r="U34" i="8"/>
  <c r="U33" i="8"/>
  <c r="U30" i="8"/>
  <c r="U29" i="8"/>
  <c r="U28" i="8"/>
  <c r="U27" i="8"/>
  <c r="U26" i="8"/>
  <c r="U25" i="8"/>
  <c r="U22" i="8"/>
  <c r="U21" i="8"/>
  <c r="U20" i="8"/>
  <c r="U19" i="8"/>
  <c r="U18" i="8"/>
  <c r="U17" i="8"/>
  <c r="S1" i="8" l="1"/>
  <c r="A14" i="8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F18" i="8"/>
  <c r="G18" i="8"/>
  <c r="H18" i="8"/>
  <c r="I18" i="8"/>
  <c r="J18" i="8"/>
  <c r="K18" i="8"/>
  <c r="L18" i="8"/>
  <c r="L22" i="8" s="1"/>
  <c r="M18" i="8"/>
  <c r="M22" i="8" s="1"/>
  <c r="N18" i="8"/>
  <c r="O18" i="8"/>
  <c r="P18" i="8"/>
  <c r="Q18" i="8"/>
  <c r="R18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F25" i="8"/>
  <c r="G25" i="8"/>
  <c r="H25" i="8"/>
  <c r="I25" i="8"/>
  <c r="J25" i="8"/>
  <c r="K25" i="8"/>
  <c r="L25" i="8"/>
  <c r="M25" i="8"/>
  <c r="N25" i="8"/>
  <c r="O25" i="8"/>
  <c r="O30" i="8" s="1"/>
  <c r="P25" i="8"/>
  <c r="Q25" i="8"/>
  <c r="R25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F35" i="8"/>
  <c r="G35" i="8"/>
  <c r="H35" i="8"/>
  <c r="I35" i="8"/>
  <c r="J35" i="8"/>
  <c r="K35" i="8"/>
  <c r="L35" i="8"/>
  <c r="M35" i="8"/>
  <c r="M38" i="8" s="1"/>
  <c r="N35" i="8"/>
  <c r="O35" i="8"/>
  <c r="P35" i="8"/>
  <c r="Q35" i="8"/>
  <c r="R35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K38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F42" i="8"/>
  <c r="G42" i="8"/>
  <c r="G46" i="8" s="1"/>
  <c r="H42" i="8"/>
  <c r="I42" i="8"/>
  <c r="J42" i="8"/>
  <c r="K42" i="8"/>
  <c r="L42" i="8"/>
  <c r="M42" i="8"/>
  <c r="N42" i="8"/>
  <c r="O42" i="8"/>
  <c r="P42" i="8"/>
  <c r="Q42" i="8"/>
  <c r="R42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F44" i="8"/>
  <c r="G44" i="8"/>
  <c r="H44" i="8"/>
  <c r="I44" i="8"/>
  <c r="J44" i="8"/>
  <c r="K44" i="8"/>
  <c r="L44" i="8"/>
  <c r="M44" i="8"/>
  <c r="M46" i="8" s="1"/>
  <c r="N44" i="8"/>
  <c r="O44" i="8"/>
  <c r="P44" i="8"/>
  <c r="Q44" i="8"/>
  <c r="R44" i="8"/>
  <c r="F45" i="8"/>
  <c r="G45" i="8"/>
  <c r="H45" i="8"/>
  <c r="I45" i="8"/>
  <c r="J45" i="8"/>
  <c r="K45" i="8"/>
  <c r="L45" i="8"/>
  <c r="M45" i="8"/>
  <c r="N45" i="8"/>
  <c r="O45" i="8"/>
  <c r="O46" i="8" s="1"/>
  <c r="P45" i="8"/>
  <c r="Q45" i="8"/>
  <c r="R45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F50" i="8"/>
  <c r="G50" i="8"/>
  <c r="H50" i="8"/>
  <c r="I50" i="8"/>
  <c r="J50" i="8"/>
  <c r="K50" i="8"/>
  <c r="L50" i="8"/>
  <c r="L54" i="8" s="1"/>
  <c r="M50" i="8"/>
  <c r="N50" i="8"/>
  <c r="O50" i="8"/>
  <c r="P50" i="8"/>
  <c r="Q50" i="8"/>
  <c r="R50" i="8"/>
  <c r="F51" i="8"/>
  <c r="G51" i="8"/>
  <c r="H51" i="8"/>
  <c r="I51" i="8"/>
  <c r="J51" i="8"/>
  <c r="K51" i="8"/>
  <c r="K54" i="8" s="1"/>
  <c r="L51" i="8"/>
  <c r="M51" i="8"/>
  <c r="N51" i="8"/>
  <c r="O51" i="8"/>
  <c r="P51" i="8"/>
  <c r="Q51" i="8"/>
  <c r="R51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A58" i="8"/>
  <c r="G58" i="8"/>
  <c r="S58" i="8"/>
  <c r="A59" i="8"/>
  <c r="F59" i="8"/>
  <c r="G59" i="8"/>
  <c r="Q59" i="8"/>
  <c r="G60" i="8"/>
  <c r="P60" i="8"/>
  <c r="Q60" i="8"/>
  <c r="A61" i="8"/>
  <c r="G61" i="8"/>
  <c r="P61" i="8"/>
  <c r="Q61" i="8"/>
  <c r="P62" i="8"/>
  <c r="Q62" i="8"/>
  <c r="Q63" i="8"/>
  <c r="A64" i="8"/>
  <c r="F64" i="8"/>
  <c r="H64" i="8"/>
  <c r="Q64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A71" i="8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F75" i="8"/>
  <c r="G75" i="8"/>
  <c r="H75" i="8"/>
  <c r="I75" i="8"/>
  <c r="J75" i="8"/>
  <c r="K75" i="8"/>
  <c r="L75" i="8"/>
  <c r="M75" i="8"/>
  <c r="N75" i="8"/>
  <c r="O75" i="8"/>
  <c r="P75" i="8"/>
  <c r="Q75" i="8"/>
  <c r="R75" i="8"/>
  <c r="F79" i="8"/>
  <c r="G79" i="8"/>
  <c r="H79" i="8"/>
  <c r="I79" i="8"/>
  <c r="J79" i="8"/>
  <c r="K79" i="8"/>
  <c r="L79" i="8"/>
  <c r="M79" i="8"/>
  <c r="N79" i="8"/>
  <c r="O79" i="8"/>
  <c r="O83" i="8" s="1"/>
  <c r="P79" i="8"/>
  <c r="Q79" i="8"/>
  <c r="R79" i="8"/>
  <c r="F80" i="8"/>
  <c r="G80" i="8"/>
  <c r="H80" i="8"/>
  <c r="I80" i="8"/>
  <c r="J80" i="8"/>
  <c r="K80" i="8"/>
  <c r="L80" i="8"/>
  <c r="M80" i="8"/>
  <c r="N80" i="8"/>
  <c r="O80" i="8"/>
  <c r="P80" i="8"/>
  <c r="Q80" i="8"/>
  <c r="R80" i="8"/>
  <c r="F81" i="8"/>
  <c r="F83" i="8" s="1"/>
  <c r="G81" i="8"/>
  <c r="H81" i="8"/>
  <c r="I81" i="8"/>
  <c r="J81" i="8"/>
  <c r="K81" i="8"/>
  <c r="L81" i="8"/>
  <c r="M81" i="8"/>
  <c r="N81" i="8"/>
  <c r="N83" i="8" s="1"/>
  <c r="O81" i="8"/>
  <c r="P81" i="8"/>
  <c r="Q81" i="8"/>
  <c r="R81" i="8"/>
  <c r="A82" i="8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F82" i="8"/>
  <c r="G82" i="8"/>
  <c r="H82" i="8"/>
  <c r="I82" i="8"/>
  <c r="J82" i="8"/>
  <c r="K82" i="8"/>
  <c r="L82" i="8"/>
  <c r="M82" i="8"/>
  <c r="N82" i="8"/>
  <c r="O82" i="8"/>
  <c r="P82" i="8"/>
  <c r="Q82" i="8"/>
  <c r="R82" i="8"/>
  <c r="F86" i="8"/>
  <c r="G86" i="8"/>
  <c r="H86" i="8"/>
  <c r="I86" i="8"/>
  <c r="J86" i="8"/>
  <c r="K86" i="8"/>
  <c r="L86" i="8"/>
  <c r="M86" i="8"/>
  <c r="N86" i="8"/>
  <c r="O86" i="8"/>
  <c r="P86" i="8"/>
  <c r="Q86" i="8"/>
  <c r="R86" i="8"/>
  <c r="F87" i="8"/>
  <c r="G87" i="8"/>
  <c r="H87" i="8"/>
  <c r="I87" i="8"/>
  <c r="J87" i="8"/>
  <c r="K87" i="8"/>
  <c r="L87" i="8"/>
  <c r="M87" i="8"/>
  <c r="N87" i="8"/>
  <c r="O87" i="8"/>
  <c r="P87" i="8"/>
  <c r="Q87" i="8"/>
  <c r="R87" i="8"/>
  <c r="F88" i="8"/>
  <c r="G88" i="8"/>
  <c r="H88" i="8"/>
  <c r="I88" i="8"/>
  <c r="J88" i="8"/>
  <c r="K88" i="8"/>
  <c r="L88" i="8"/>
  <c r="M88" i="8"/>
  <c r="N88" i="8"/>
  <c r="O88" i="8"/>
  <c r="P88" i="8"/>
  <c r="Q88" i="8"/>
  <c r="R88" i="8"/>
  <c r="F89" i="8"/>
  <c r="G89" i="8"/>
  <c r="H89" i="8"/>
  <c r="I89" i="8"/>
  <c r="J89" i="8"/>
  <c r="K89" i="8"/>
  <c r="L89" i="8"/>
  <c r="M89" i="8"/>
  <c r="N89" i="8"/>
  <c r="O89" i="8"/>
  <c r="P89" i="8"/>
  <c r="Q89" i="8"/>
  <c r="R89" i="8"/>
  <c r="F93" i="8"/>
  <c r="G93" i="8"/>
  <c r="H93" i="8"/>
  <c r="I93" i="8"/>
  <c r="J93" i="8"/>
  <c r="K93" i="8"/>
  <c r="L93" i="8"/>
  <c r="M93" i="8"/>
  <c r="M97" i="8" s="1"/>
  <c r="N93" i="8"/>
  <c r="O93" i="8"/>
  <c r="P93" i="8"/>
  <c r="Q93" i="8"/>
  <c r="R93" i="8"/>
  <c r="F94" i="8"/>
  <c r="G94" i="8"/>
  <c r="H94" i="8"/>
  <c r="I94" i="8"/>
  <c r="J94" i="8"/>
  <c r="K94" i="8"/>
  <c r="L94" i="8"/>
  <c r="M94" i="8"/>
  <c r="N94" i="8"/>
  <c r="O94" i="8"/>
  <c r="P94" i="8"/>
  <c r="Q94" i="8"/>
  <c r="R94" i="8"/>
  <c r="F95" i="8"/>
  <c r="G95" i="8"/>
  <c r="H95" i="8"/>
  <c r="I95" i="8"/>
  <c r="J95" i="8"/>
  <c r="K95" i="8"/>
  <c r="L95" i="8"/>
  <c r="L97" i="8" s="1"/>
  <c r="M95" i="8"/>
  <c r="N95" i="8"/>
  <c r="O95" i="8"/>
  <c r="P95" i="8"/>
  <c r="Q95" i="8"/>
  <c r="R95" i="8"/>
  <c r="F96" i="8"/>
  <c r="G96" i="8"/>
  <c r="H96" i="8"/>
  <c r="I96" i="8"/>
  <c r="J96" i="8"/>
  <c r="K96" i="8"/>
  <c r="L96" i="8"/>
  <c r="M96" i="8"/>
  <c r="N96" i="8"/>
  <c r="O96" i="8"/>
  <c r="P96" i="8"/>
  <c r="Q96" i="8"/>
  <c r="R96" i="8"/>
  <c r="F100" i="8"/>
  <c r="G100" i="8"/>
  <c r="H100" i="8"/>
  <c r="I100" i="8"/>
  <c r="J100" i="8"/>
  <c r="K100" i="8"/>
  <c r="L100" i="8"/>
  <c r="M100" i="8"/>
  <c r="N100" i="8"/>
  <c r="O100" i="8"/>
  <c r="P100" i="8"/>
  <c r="Q100" i="8"/>
  <c r="R100" i="8"/>
  <c r="F101" i="8"/>
  <c r="G101" i="8"/>
  <c r="H101" i="8"/>
  <c r="I101" i="8"/>
  <c r="J101" i="8"/>
  <c r="K101" i="8"/>
  <c r="L101" i="8"/>
  <c r="M101" i="8"/>
  <c r="N101" i="8"/>
  <c r="O101" i="8"/>
  <c r="P101" i="8"/>
  <c r="Q101" i="8"/>
  <c r="R101" i="8"/>
  <c r="F102" i="8"/>
  <c r="G102" i="8"/>
  <c r="H102" i="8"/>
  <c r="I102" i="8"/>
  <c r="J102" i="8"/>
  <c r="K102" i="8"/>
  <c r="L102" i="8"/>
  <c r="M102" i="8"/>
  <c r="N102" i="8"/>
  <c r="O102" i="8"/>
  <c r="P102" i="8"/>
  <c r="Q102" i="8"/>
  <c r="R102" i="8"/>
  <c r="F103" i="8"/>
  <c r="G103" i="8"/>
  <c r="H103" i="8"/>
  <c r="I103" i="8"/>
  <c r="J103" i="8"/>
  <c r="K103" i="8"/>
  <c r="L103" i="8"/>
  <c r="M103" i="8"/>
  <c r="N103" i="8"/>
  <c r="N104" i="8" s="1"/>
  <c r="O103" i="8"/>
  <c r="P103" i="8"/>
  <c r="Q103" i="8"/>
  <c r="R103" i="8"/>
  <c r="F107" i="8"/>
  <c r="G107" i="8"/>
  <c r="H107" i="8"/>
  <c r="I107" i="8"/>
  <c r="J107" i="8"/>
  <c r="K107" i="8"/>
  <c r="L107" i="8"/>
  <c r="M107" i="8"/>
  <c r="N107" i="8"/>
  <c r="O107" i="8"/>
  <c r="P107" i="8"/>
  <c r="Q107" i="8"/>
  <c r="R107" i="8"/>
  <c r="F108" i="8"/>
  <c r="G108" i="8"/>
  <c r="H108" i="8"/>
  <c r="I108" i="8"/>
  <c r="J108" i="8"/>
  <c r="J111" i="8" s="1"/>
  <c r="K108" i="8"/>
  <c r="L108" i="8"/>
  <c r="M108" i="8"/>
  <c r="N108" i="8"/>
  <c r="O108" i="8"/>
  <c r="P108" i="8"/>
  <c r="Q108" i="8"/>
  <c r="R108" i="8"/>
  <c r="R111" i="8" s="1"/>
  <c r="F109" i="8"/>
  <c r="G109" i="8"/>
  <c r="H109" i="8"/>
  <c r="I109" i="8"/>
  <c r="J109" i="8"/>
  <c r="K109" i="8"/>
  <c r="L109" i="8"/>
  <c r="M109" i="8"/>
  <c r="N109" i="8"/>
  <c r="O109" i="8"/>
  <c r="P109" i="8"/>
  <c r="Q109" i="8"/>
  <c r="R109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A114" i="8"/>
  <c r="Q114" i="8"/>
  <c r="A115" i="8"/>
  <c r="G115" i="8"/>
  <c r="S115" i="8"/>
  <c r="A116" i="8"/>
  <c r="F116" i="8"/>
  <c r="G116" i="8"/>
  <c r="Q116" i="8"/>
  <c r="G117" i="8"/>
  <c r="P117" i="8"/>
  <c r="Q117" i="8"/>
  <c r="A118" i="8"/>
  <c r="G118" i="8"/>
  <c r="P118" i="8"/>
  <c r="Q118" i="8"/>
  <c r="F119" i="8"/>
  <c r="P119" i="8"/>
  <c r="Q119" i="8"/>
  <c r="Q120" i="8"/>
  <c r="A121" i="8"/>
  <c r="F121" i="8"/>
  <c r="H121" i="8"/>
  <c r="Q121" i="8"/>
  <c r="F126" i="8"/>
  <c r="G126" i="8"/>
  <c r="H126" i="8"/>
  <c r="I126" i="8"/>
  <c r="J126" i="8"/>
  <c r="K126" i="8"/>
  <c r="L126" i="8"/>
  <c r="M126" i="8"/>
  <c r="N126" i="8"/>
  <c r="O126" i="8"/>
  <c r="P126" i="8"/>
  <c r="Q126" i="8"/>
  <c r="R126" i="8"/>
  <c r="A128" i="8"/>
  <c r="F128" i="8"/>
  <c r="G128" i="8"/>
  <c r="H128" i="8"/>
  <c r="I128" i="8"/>
  <c r="J128" i="8"/>
  <c r="K128" i="8"/>
  <c r="L128" i="8"/>
  <c r="M128" i="8"/>
  <c r="N128" i="8"/>
  <c r="O128" i="8"/>
  <c r="P128" i="8"/>
  <c r="Q128" i="8"/>
  <c r="R128" i="8"/>
  <c r="A129" i="8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F129" i="8"/>
  <c r="G129" i="8"/>
  <c r="H129" i="8"/>
  <c r="I129" i="8"/>
  <c r="J129" i="8"/>
  <c r="K129" i="8"/>
  <c r="L129" i="8"/>
  <c r="M129" i="8"/>
  <c r="N129" i="8"/>
  <c r="O129" i="8"/>
  <c r="P129" i="8"/>
  <c r="Q129" i="8"/>
  <c r="R129" i="8"/>
  <c r="F138" i="8"/>
  <c r="G138" i="8"/>
  <c r="H138" i="8"/>
  <c r="I138" i="8"/>
  <c r="J138" i="8"/>
  <c r="K138" i="8"/>
  <c r="L138" i="8"/>
  <c r="M138" i="8"/>
  <c r="N138" i="8"/>
  <c r="O138" i="8"/>
  <c r="P138" i="8"/>
  <c r="Q138" i="8"/>
  <c r="R138" i="8"/>
  <c r="F139" i="8"/>
  <c r="G139" i="8"/>
  <c r="H139" i="8"/>
  <c r="I139" i="8"/>
  <c r="J139" i="8"/>
  <c r="K139" i="8"/>
  <c r="L139" i="8"/>
  <c r="M139" i="8"/>
  <c r="N139" i="8"/>
  <c r="O139" i="8"/>
  <c r="O143" i="8" s="1"/>
  <c r="P139" i="8"/>
  <c r="Q139" i="8"/>
  <c r="R139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F146" i="8"/>
  <c r="G146" i="8"/>
  <c r="H146" i="8"/>
  <c r="I146" i="8"/>
  <c r="J146" i="8"/>
  <c r="K146" i="8"/>
  <c r="L146" i="8"/>
  <c r="M146" i="8"/>
  <c r="N146" i="8"/>
  <c r="O146" i="8"/>
  <c r="P146" i="8"/>
  <c r="Q146" i="8"/>
  <c r="R146" i="8"/>
  <c r="F147" i="8"/>
  <c r="G147" i="8"/>
  <c r="H147" i="8"/>
  <c r="I147" i="8"/>
  <c r="J147" i="8"/>
  <c r="K147" i="8"/>
  <c r="L147" i="8"/>
  <c r="M147" i="8"/>
  <c r="N147" i="8"/>
  <c r="O147" i="8"/>
  <c r="P147" i="8"/>
  <c r="Q147" i="8"/>
  <c r="R147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F150" i="8"/>
  <c r="G150" i="8"/>
  <c r="H150" i="8"/>
  <c r="I150" i="8"/>
  <c r="J150" i="8"/>
  <c r="J151" i="8" s="1"/>
  <c r="K150" i="8"/>
  <c r="L150" i="8"/>
  <c r="M150" i="8"/>
  <c r="N150" i="8"/>
  <c r="O150" i="8"/>
  <c r="P150" i="8"/>
  <c r="Q150" i="8"/>
  <c r="R150" i="8"/>
  <c r="R151" i="8" s="1"/>
  <c r="F154" i="8"/>
  <c r="G154" i="8"/>
  <c r="H154" i="8"/>
  <c r="I154" i="8"/>
  <c r="J154" i="8"/>
  <c r="K154" i="8"/>
  <c r="L154" i="8"/>
  <c r="M154" i="8"/>
  <c r="N154" i="8"/>
  <c r="O154" i="8"/>
  <c r="P154" i="8"/>
  <c r="Q154" i="8"/>
  <c r="R154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F157" i="8"/>
  <c r="G157" i="8"/>
  <c r="H157" i="8"/>
  <c r="I157" i="8"/>
  <c r="J157" i="8"/>
  <c r="K157" i="8"/>
  <c r="L157" i="8"/>
  <c r="M157" i="8"/>
  <c r="N157" i="8"/>
  <c r="O157" i="8"/>
  <c r="O159" i="8" s="1"/>
  <c r="P157" i="8"/>
  <c r="Q157" i="8"/>
  <c r="R157" i="8"/>
  <c r="F158" i="8"/>
  <c r="G158" i="8"/>
  <c r="H158" i="8"/>
  <c r="I158" i="8"/>
  <c r="J158" i="8"/>
  <c r="K158" i="8"/>
  <c r="L158" i="8"/>
  <c r="M158" i="8"/>
  <c r="N158" i="8"/>
  <c r="O158" i="8"/>
  <c r="P158" i="8"/>
  <c r="Q158" i="8"/>
  <c r="R158" i="8"/>
  <c r="F162" i="8"/>
  <c r="G162" i="8"/>
  <c r="H162" i="8"/>
  <c r="I162" i="8"/>
  <c r="J162" i="8"/>
  <c r="K162" i="8"/>
  <c r="K167" i="8" s="1"/>
  <c r="L162" i="8"/>
  <c r="M162" i="8"/>
  <c r="N162" i="8"/>
  <c r="O162" i="8"/>
  <c r="P162" i="8"/>
  <c r="Q162" i="8"/>
  <c r="R162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A171" i="8"/>
  <c r="Q171" i="8"/>
  <c r="A172" i="8"/>
  <c r="G172" i="8"/>
  <c r="S172" i="8"/>
  <c r="A173" i="8"/>
  <c r="F173" i="8"/>
  <c r="G173" i="8"/>
  <c r="Q173" i="8"/>
  <c r="G174" i="8"/>
  <c r="P174" i="8"/>
  <c r="Q174" i="8"/>
  <c r="A175" i="8"/>
  <c r="G175" i="8"/>
  <c r="P175" i="8"/>
  <c r="Q175" i="8"/>
  <c r="F176" i="8"/>
  <c r="P176" i="8"/>
  <c r="Q176" i="8"/>
  <c r="Q177" i="8"/>
  <c r="A178" i="8"/>
  <c r="F178" i="8"/>
  <c r="H178" i="8"/>
  <c r="Q178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A185" i="8"/>
  <c r="A186" i="8"/>
  <c r="A187" i="8" s="1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A188" i="8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F196" i="8"/>
  <c r="G196" i="8"/>
  <c r="H196" i="8"/>
  <c r="I196" i="8"/>
  <c r="J196" i="8"/>
  <c r="K196" i="8"/>
  <c r="L196" i="8"/>
  <c r="M196" i="8"/>
  <c r="N196" i="8"/>
  <c r="O196" i="8"/>
  <c r="P196" i="8"/>
  <c r="Q196" i="8"/>
  <c r="R196" i="8"/>
  <c r="F197" i="8"/>
  <c r="G197" i="8"/>
  <c r="H197" i="8"/>
  <c r="I197" i="8"/>
  <c r="J197" i="8"/>
  <c r="K197" i="8"/>
  <c r="L197" i="8"/>
  <c r="M197" i="8"/>
  <c r="N197" i="8"/>
  <c r="O197" i="8"/>
  <c r="P197" i="8"/>
  <c r="Q197" i="8"/>
  <c r="R197" i="8"/>
  <c r="F198" i="8"/>
  <c r="S198" i="8" s="1"/>
  <c r="G198" i="8"/>
  <c r="H198" i="8"/>
  <c r="I198" i="8"/>
  <c r="J198" i="8"/>
  <c r="K198" i="8"/>
  <c r="L198" i="8"/>
  <c r="M198" i="8"/>
  <c r="N198" i="8"/>
  <c r="O198" i="8"/>
  <c r="P198" i="8"/>
  <c r="Q198" i="8"/>
  <c r="R198" i="8"/>
  <c r="F199" i="8"/>
  <c r="G199" i="8"/>
  <c r="H199" i="8"/>
  <c r="I199" i="8"/>
  <c r="J199" i="8"/>
  <c r="K199" i="8"/>
  <c r="L199" i="8"/>
  <c r="M199" i="8"/>
  <c r="N199" i="8"/>
  <c r="O199" i="8"/>
  <c r="P199" i="8"/>
  <c r="Q199" i="8"/>
  <c r="R199" i="8"/>
  <c r="A200" i="8"/>
  <c r="L200" i="8"/>
  <c r="A201" i="8"/>
  <c r="A202" i="8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F203" i="8"/>
  <c r="G203" i="8"/>
  <c r="H203" i="8"/>
  <c r="I203" i="8"/>
  <c r="J203" i="8"/>
  <c r="K203" i="8"/>
  <c r="L203" i="8"/>
  <c r="M203" i="8"/>
  <c r="N203" i="8"/>
  <c r="O203" i="8"/>
  <c r="P203" i="8"/>
  <c r="Q203" i="8"/>
  <c r="Q208" i="8" s="1"/>
  <c r="R203" i="8"/>
  <c r="F204" i="8"/>
  <c r="G204" i="8"/>
  <c r="H204" i="8"/>
  <c r="I204" i="8"/>
  <c r="J204" i="8"/>
  <c r="K204" i="8"/>
  <c r="L204" i="8"/>
  <c r="M204" i="8"/>
  <c r="N204" i="8"/>
  <c r="O204" i="8"/>
  <c r="P204" i="8"/>
  <c r="Q204" i="8"/>
  <c r="R204" i="8"/>
  <c r="F205" i="8"/>
  <c r="G205" i="8"/>
  <c r="H205" i="8"/>
  <c r="I205" i="8"/>
  <c r="I208" i="8" s="1"/>
  <c r="J205" i="8"/>
  <c r="K205" i="8"/>
  <c r="L205" i="8"/>
  <c r="M205" i="8"/>
  <c r="N205" i="8"/>
  <c r="O205" i="8"/>
  <c r="P205" i="8"/>
  <c r="Q205" i="8"/>
  <c r="R205" i="8"/>
  <c r="F206" i="8"/>
  <c r="G206" i="8"/>
  <c r="H206" i="8"/>
  <c r="I206" i="8"/>
  <c r="J206" i="8"/>
  <c r="K206" i="8"/>
  <c r="L206" i="8"/>
  <c r="M206" i="8"/>
  <c r="N206" i="8"/>
  <c r="O206" i="8"/>
  <c r="P206" i="8"/>
  <c r="Q206" i="8"/>
  <c r="R206" i="8"/>
  <c r="F207" i="8"/>
  <c r="G207" i="8"/>
  <c r="H207" i="8"/>
  <c r="I207" i="8"/>
  <c r="J207" i="8"/>
  <c r="K207" i="8"/>
  <c r="L207" i="8"/>
  <c r="M207" i="8"/>
  <c r="N207" i="8"/>
  <c r="O207" i="8"/>
  <c r="P207" i="8"/>
  <c r="Q207" i="8"/>
  <c r="R207" i="8"/>
  <c r="F211" i="8"/>
  <c r="G211" i="8"/>
  <c r="H211" i="8"/>
  <c r="I211" i="8"/>
  <c r="J211" i="8"/>
  <c r="K211" i="8"/>
  <c r="L211" i="8"/>
  <c r="M211" i="8"/>
  <c r="N211" i="8"/>
  <c r="O211" i="8"/>
  <c r="P211" i="8"/>
  <c r="Q211" i="8"/>
  <c r="R211" i="8"/>
  <c r="F212" i="8"/>
  <c r="G212" i="8"/>
  <c r="H212" i="8"/>
  <c r="I212" i="8"/>
  <c r="J212" i="8"/>
  <c r="K212" i="8"/>
  <c r="L212" i="8"/>
  <c r="M212" i="8"/>
  <c r="N212" i="8"/>
  <c r="O212" i="8"/>
  <c r="P212" i="8"/>
  <c r="Q212" i="8"/>
  <c r="R212" i="8"/>
  <c r="F213" i="8"/>
  <c r="G213" i="8"/>
  <c r="H213" i="8"/>
  <c r="I213" i="8"/>
  <c r="J213" i="8"/>
  <c r="K213" i="8"/>
  <c r="L213" i="8"/>
  <c r="M213" i="8"/>
  <c r="N213" i="8"/>
  <c r="O213" i="8"/>
  <c r="P213" i="8"/>
  <c r="Q213" i="8"/>
  <c r="R213" i="8"/>
  <c r="F214" i="8"/>
  <c r="G214" i="8"/>
  <c r="H214" i="8"/>
  <c r="I214" i="8"/>
  <c r="J214" i="8"/>
  <c r="K214" i="8"/>
  <c r="L214" i="8"/>
  <c r="M214" i="8"/>
  <c r="N214" i="8"/>
  <c r="O214" i="8"/>
  <c r="P214" i="8"/>
  <c r="Q214" i="8"/>
  <c r="R214" i="8"/>
  <c r="F215" i="8"/>
  <c r="G215" i="8"/>
  <c r="H215" i="8"/>
  <c r="I215" i="8"/>
  <c r="J215" i="8"/>
  <c r="K215" i="8"/>
  <c r="L215" i="8"/>
  <c r="M215" i="8"/>
  <c r="N215" i="8"/>
  <c r="O215" i="8"/>
  <c r="P215" i="8"/>
  <c r="Q215" i="8"/>
  <c r="R215" i="8"/>
  <c r="F219" i="8"/>
  <c r="G219" i="8"/>
  <c r="H219" i="8"/>
  <c r="I219" i="8"/>
  <c r="J219" i="8"/>
  <c r="K219" i="8"/>
  <c r="L219" i="8"/>
  <c r="M219" i="8"/>
  <c r="N219" i="8"/>
  <c r="O219" i="8"/>
  <c r="P219" i="8"/>
  <c r="Q219" i="8"/>
  <c r="R219" i="8"/>
  <c r="F220" i="8"/>
  <c r="G220" i="8"/>
  <c r="H220" i="8"/>
  <c r="I220" i="8"/>
  <c r="J220" i="8"/>
  <c r="K220" i="8"/>
  <c r="L220" i="8"/>
  <c r="M220" i="8"/>
  <c r="N220" i="8"/>
  <c r="O220" i="8"/>
  <c r="P220" i="8"/>
  <c r="Q220" i="8"/>
  <c r="R220" i="8"/>
  <c r="F221" i="8"/>
  <c r="G221" i="8"/>
  <c r="H221" i="8"/>
  <c r="I221" i="8"/>
  <c r="J221" i="8"/>
  <c r="K221" i="8"/>
  <c r="L221" i="8"/>
  <c r="M221" i="8"/>
  <c r="N221" i="8"/>
  <c r="O221" i="8"/>
  <c r="P221" i="8"/>
  <c r="Q221" i="8"/>
  <c r="R221" i="8"/>
  <c r="F222" i="8"/>
  <c r="G222" i="8"/>
  <c r="H222" i="8"/>
  <c r="I222" i="8"/>
  <c r="J222" i="8"/>
  <c r="K222" i="8"/>
  <c r="L222" i="8"/>
  <c r="M222" i="8"/>
  <c r="N222" i="8"/>
  <c r="O222" i="8"/>
  <c r="P222" i="8"/>
  <c r="Q222" i="8"/>
  <c r="R222" i="8"/>
  <c r="F223" i="8"/>
  <c r="G223" i="8"/>
  <c r="H223" i="8"/>
  <c r="I223" i="8"/>
  <c r="J223" i="8"/>
  <c r="K223" i="8"/>
  <c r="L223" i="8"/>
  <c r="M223" i="8"/>
  <c r="N223" i="8"/>
  <c r="O223" i="8"/>
  <c r="P223" i="8"/>
  <c r="Q223" i="8"/>
  <c r="R223" i="8"/>
  <c r="I224" i="8"/>
  <c r="A228" i="8"/>
  <c r="Q228" i="8"/>
  <c r="A229" i="8"/>
  <c r="G229" i="8"/>
  <c r="S229" i="8"/>
  <c r="A230" i="8"/>
  <c r="F230" i="8"/>
  <c r="G230" i="8"/>
  <c r="Q230" i="8"/>
  <c r="G231" i="8"/>
  <c r="P231" i="8"/>
  <c r="Q231" i="8"/>
  <c r="A232" i="8"/>
  <c r="G232" i="8"/>
  <c r="P232" i="8"/>
  <c r="Q232" i="8"/>
  <c r="F233" i="8"/>
  <c r="P233" i="8"/>
  <c r="Q233" i="8"/>
  <c r="Q234" i="8"/>
  <c r="A235" i="8"/>
  <c r="F235" i="8"/>
  <c r="H235" i="8"/>
  <c r="Q235" i="8"/>
  <c r="F240" i="8"/>
  <c r="G240" i="8"/>
  <c r="H240" i="8"/>
  <c r="I240" i="8"/>
  <c r="J240" i="8"/>
  <c r="K240" i="8"/>
  <c r="L240" i="8"/>
  <c r="M240" i="8"/>
  <c r="N240" i="8"/>
  <c r="O240" i="8"/>
  <c r="P240" i="8"/>
  <c r="Q240" i="8"/>
  <c r="R240" i="8"/>
  <c r="A242" i="8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F243" i="8"/>
  <c r="G243" i="8"/>
  <c r="H243" i="8"/>
  <c r="I243" i="8"/>
  <c r="J243" i="8"/>
  <c r="K243" i="8"/>
  <c r="L243" i="8"/>
  <c r="M243" i="8"/>
  <c r="N243" i="8"/>
  <c r="O243" i="8"/>
  <c r="P243" i="8"/>
  <c r="Q243" i="8"/>
  <c r="R243" i="8"/>
  <c r="F244" i="8"/>
  <c r="G244" i="8"/>
  <c r="H244" i="8"/>
  <c r="I244" i="8"/>
  <c r="J244" i="8"/>
  <c r="K244" i="8"/>
  <c r="L244" i="8"/>
  <c r="M244" i="8"/>
  <c r="N244" i="8"/>
  <c r="O244" i="8"/>
  <c r="P244" i="8"/>
  <c r="Q244" i="8"/>
  <c r="R244" i="8"/>
  <c r="F245" i="8"/>
  <c r="G245" i="8"/>
  <c r="H245" i="8"/>
  <c r="I245" i="8"/>
  <c r="J245" i="8"/>
  <c r="K245" i="8"/>
  <c r="L245" i="8"/>
  <c r="M245" i="8"/>
  <c r="N245" i="8"/>
  <c r="O245" i="8"/>
  <c r="P245" i="8"/>
  <c r="Q245" i="8"/>
  <c r="R245" i="8"/>
  <c r="F246" i="8"/>
  <c r="G246" i="8"/>
  <c r="H246" i="8"/>
  <c r="I246" i="8"/>
  <c r="J246" i="8"/>
  <c r="K246" i="8"/>
  <c r="L246" i="8"/>
  <c r="M246" i="8"/>
  <c r="N246" i="8"/>
  <c r="O246" i="8"/>
  <c r="P246" i="8"/>
  <c r="Q246" i="8"/>
  <c r="R246" i="8"/>
  <c r="F247" i="8"/>
  <c r="G247" i="8"/>
  <c r="H247" i="8"/>
  <c r="I247" i="8"/>
  <c r="J247" i="8"/>
  <c r="K247" i="8"/>
  <c r="L247" i="8"/>
  <c r="M247" i="8"/>
  <c r="N247" i="8"/>
  <c r="O247" i="8"/>
  <c r="P247" i="8"/>
  <c r="Q247" i="8"/>
  <c r="R247" i="8"/>
  <c r="F251" i="8"/>
  <c r="G251" i="8"/>
  <c r="H251" i="8"/>
  <c r="I251" i="8"/>
  <c r="J251" i="8"/>
  <c r="K251" i="8"/>
  <c r="L251" i="8"/>
  <c r="M251" i="8"/>
  <c r="N251" i="8"/>
  <c r="O251" i="8"/>
  <c r="P251" i="8"/>
  <c r="Q251" i="8"/>
  <c r="R251" i="8"/>
  <c r="F252" i="8"/>
  <c r="G252" i="8"/>
  <c r="H252" i="8"/>
  <c r="I252" i="8"/>
  <c r="J252" i="8"/>
  <c r="K252" i="8"/>
  <c r="L252" i="8"/>
  <c r="M252" i="8"/>
  <c r="N252" i="8"/>
  <c r="O252" i="8"/>
  <c r="P252" i="8"/>
  <c r="Q252" i="8"/>
  <c r="R252" i="8"/>
  <c r="F253" i="8"/>
  <c r="G253" i="8"/>
  <c r="H253" i="8"/>
  <c r="I253" i="8"/>
  <c r="J253" i="8"/>
  <c r="K253" i="8"/>
  <c r="L253" i="8"/>
  <c r="M253" i="8"/>
  <c r="N253" i="8"/>
  <c r="O253" i="8"/>
  <c r="P253" i="8"/>
  <c r="Q253" i="8"/>
  <c r="R253" i="8"/>
  <c r="F254" i="8"/>
  <c r="G254" i="8"/>
  <c r="H254" i="8"/>
  <c r="I254" i="8"/>
  <c r="J254" i="8"/>
  <c r="K254" i="8"/>
  <c r="L254" i="8"/>
  <c r="M254" i="8"/>
  <c r="N254" i="8"/>
  <c r="O254" i="8"/>
  <c r="P254" i="8"/>
  <c r="Q254" i="8"/>
  <c r="R254" i="8"/>
  <c r="F255" i="8"/>
  <c r="G255" i="8"/>
  <c r="H255" i="8"/>
  <c r="I255" i="8"/>
  <c r="J255" i="8"/>
  <c r="K255" i="8"/>
  <c r="L255" i="8"/>
  <c r="M255" i="8"/>
  <c r="N255" i="8"/>
  <c r="O255" i="8"/>
  <c r="P255" i="8"/>
  <c r="Q255" i="8"/>
  <c r="R255" i="8"/>
  <c r="F258" i="8"/>
  <c r="G258" i="8"/>
  <c r="H258" i="8"/>
  <c r="I258" i="8"/>
  <c r="J258" i="8"/>
  <c r="K258" i="8"/>
  <c r="L258" i="8"/>
  <c r="M258" i="8"/>
  <c r="N258" i="8"/>
  <c r="O258" i="8"/>
  <c r="P258" i="8"/>
  <c r="Q258" i="8"/>
  <c r="R258" i="8"/>
  <c r="F259" i="8"/>
  <c r="G259" i="8"/>
  <c r="H259" i="8"/>
  <c r="I259" i="8"/>
  <c r="J259" i="8"/>
  <c r="K259" i="8"/>
  <c r="L259" i="8"/>
  <c r="M259" i="8"/>
  <c r="N259" i="8"/>
  <c r="O259" i="8"/>
  <c r="P259" i="8"/>
  <c r="Q259" i="8"/>
  <c r="R259" i="8"/>
  <c r="F267" i="8"/>
  <c r="G267" i="8"/>
  <c r="H267" i="8"/>
  <c r="I267" i="8"/>
  <c r="J267" i="8"/>
  <c r="K267" i="8"/>
  <c r="L267" i="8"/>
  <c r="M267" i="8"/>
  <c r="N267" i="8"/>
  <c r="O267" i="8"/>
  <c r="P267" i="8"/>
  <c r="Q267" i="8"/>
  <c r="R267" i="8"/>
  <c r="F268" i="8"/>
  <c r="G268" i="8"/>
  <c r="H268" i="8"/>
  <c r="I268" i="8"/>
  <c r="J268" i="8"/>
  <c r="K268" i="8"/>
  <c r="L268" i="8"/>
  <c r="M268" i="8"/>
  <c r="N268" i="8"/>
  <c r="O268" i="8"/>
  <c r="P268" i="8"/>
  <c r="Q268" i="8"/>
  <c r="R268" i="8"/>
  <c r="F269" i="8"/>
  <c r="G269" i="8"/>
  <c r="H269" i="8"/>
  <c r="I269" i="8"/>
  <c r="J269" i="8"/>
  <c r="K269" i="8"/>
  <c r="L269" i="8"/>
  <c r="M269" i="8"/>
  <c r="N269" i="8"/>
  <c r="O269" i="8"/>
  <c r="P269" i="8"/>
  <c r="Q269" i="8"/>
  <c r="R269" i="8"/>
  <c r="F270" i="8"/>
  <c r="G270" i="8"/>
  <c r="H270" i="8"/>
  <c r="I270" i="8"/>
  <c r="J270" i="8"/>
  <c r="K270" i="8"/>
  <c r="L270" i="8"/>
  <c r="M270" i="8"/>
  <c r="N270" i="8"/>
  <c r="O270" i="8"/>
  <c r="P270" i="8"/>
  <c r="Q270" i="8"/>
  <c r="R270" i="8"/>
  <c r="F271" i="8"/>
  <c r="G271" i="8"/>
  <c r="H271" i="8"/>
  <c r="I271" i="8"/>
  <c r="J271" i="8"/>
  <c r="K271" i="8"/>
  <c r="L271" i="8"/>
  <c r="M271" i="8"/>
  <c r="N271" i="8"/>
  <c r="O271" i="8"/>
  <c r="P271" i="8"/>
  <c r="Q271" i="8"/>
  <c r="R271" i="8"/>
  <c r="F275" i="8"/>
  <c r="G275" i="8"/>
  <c r="H275" i="8"/>
  <c r="I275" i="8"/>
  <c r="J275" i="8"/>
  <c r="J280" i="8" s="1"/>
  <c r="K275" i="8"/>
  <c r="L275" i="8"/>
  <c r="M275" i="8"/>
  <c r="N275" i="8"/>
  <c r="O275" i="8"/>
  <c r="P275" i="8"/>
  <c r="Q275" i="8"/>
  <c r="R275" i="8"/>
  <c r="F276" i="8"/>
  <c r="G276" i="8"/>
  <c r="H276" i="8"/>
  <c r="I276" i="8"/>
  <c r="J276" i="8"/>
  <c r="K276" i="8"/>
  <c r="L276" i="8"/>
  <c r="M276" i="8"/>
  <c r="N276" i="8"/>
  <c r="O276" i="8"/>
  <c r="P276" i="8"/>
  <c r="Q276" i="8"/>
  <c r="R276" i="8"/>
  <c r="F277" i="8"/>
  <c r="G277" i="8"/>
  <c r="H277" i="8"/>
  <c r="I277" i="8"/>
  <c r="J277" i="8"/>
  <c r="K277" i="8"/>
  <c r="L277" i="8"/>
  <c r="M277" i="8"/>
  <c r="N277" i="8"/>
  <c r="O277" i="8"/>
  <c r="P277" i="8"/>
  <c r="Q277" i="8"/>
  <c r="R277" i="8"/>
  <c r="F278" i="8"/>
  <c r="G278" i="8"/>
  <c r="H278" i="8"/>
  <c r="I278" i="8"/>
  <c r="J278" i="8"/>
  <c r="K278" i="8"/>
  <c r="L278" i="8"/>
  <c r="M278" i="8"/>
  <c r="N278" i="8"/>
  <c r="O278" i="8"/>
  <c r="P278" i="8"/>
  <c r="Q278" i="8"/>
  <c r="R278" i="8"/>
  <c r="F279" i="8"/>
  <c r="G279" i="8"/>
  <c r="H279" i="8"/>
  <c r="I279" i="8"/>
  <c r="J279" i="8"/>
  <c r="K279" i="8"/>
  <c r="L279" i="8"/>
  <c r="M279" i="8"/>
  <c r="N279" i="8"/>
  <c r="O279" i="8"/>
  <c r="P279" i="8"/>
  <c r="Q279" i="8"/>
  <c r="R279" i="8"/>
  <c r="A285" i="8"/>
  <c r="Q285" i="8"/>
  <c r="A286" i="8"/>
  <c r="G286" i="8"/>
  <c r="S286" i="8"/>
  <c r="A287" i="8"/>
  <c r="F287" i="8"/>
  <c r="G287" i="8"/>
  <c r="Q287" i="8"/>
  <c r="G288" i="8"/>
  <c r="P288" i="8"/>
  <c r="Q288" i="8"/>
  <c r="A289" i="8"/>
  <c r="G289" i="8"/>
  <c r="P289" i="8"/>
  <c r="Q289" i="8"/>
  <c r="F290" i="8"/>
  <c r="P290" i="8"/>
  <c r="Q290" i="8"/>
  <c r="Q291" i="8"/>
  <c r="A292" i="8"/>
  <c r="F292" i="8"/>
  <c r="H292" i="8"/>
  <c r="Q292" i="8"/>
  <c r="F297" i="8"/>
  <c r="G297" i="8"/>
  <c r="H297" i="8"/>
  <c r="I297" i="8"/>
  <c r="J297" i="8"/>
  <c r="K297" i="8"/>
  <c r="L297" i="8"/>
  <c r="M297" i="8"/>
  <c r="N297" i="8"/>
  <c r="O297" i="8"/>
  <c r="P297" i="8"/>
  <c r="Q297" i="8"/>
  <c r="R297" i="8"/>
  <c r="A299" i="8"/>
  <c r="A300" i="8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F300" i="8"/>
  <c r="G300" i="8"/>
  <c r="H300" i="8"/>
  <c r="I300" i="8"/>
  <c r="J300" i="8"/>
  <c r="K300" i="8"/>
  <c r="L300" i="8"/>
  <c r="M300" i="8"/>
  <c r="N300" i="8"/>
  <c r="O300" i="8"/>
  <c r="P300" i="8"/>
  <c r="Q300" i="8"/>
  <c r="R300" i="8"/>
  <c r="F301" i="8"/>
  <c r="G301" i="8"/>
  <c r="G305" i="8" s="1"/>
  <c r="H301" i="8"/>
  <c r="I301" i="8"/>
  <c r="J301" i="8"/>
  <c r="K301" i="8"/>
  <c r="L301" i="8"/>
  <c r="M301" i="8"/>
  <c r="N301" i="8"/>
  <c r="O301" i="8"/>
  <c r="P301" i="8"/>
  <c r="Q301" i="8"/>
  <c r="R301" i="8"/>
  <c r="F302" i="8"/>
  <c r="G302" i="8"/>
  <c r="H302" i="8"/>
  <c r="I302" i="8"/>
  <c r="J302" i="8"/>
  <c r="K302" i="8"/>
  <c r="L302" i="8"/>
  <c r="M302" i="8"/>
  <c r="N302" i="8"/>
  <c r="O302" i="8"/>
  <c r="O305" i="8" s="1"/>
  <c r="P302" i="8"/>
  <c r="Q302" i="8"/>
  <c r="R302" i="8"/>
  <c r="F303" i="8"/>
  <c r="G303" i="8"/>
  <c r="H303" i="8"/>
  <c r="I303" i="8"/>
  <c r="J303" i="8"/>
  <c r="K303" i="8"/>
  <c r="L303" i="8"/>
  <c r="M303" i="8"/>
  <c r="N303" i="8"/>
  <c r="O303" i="8"/>
  <c r="P303" i="8"/>
  <c r="Q303" i="8"/>
  <c r="R303" i="8"/>
  <c r="F304" i="8"/>
  <c r="G304" i="8"/>
  <c r="H304" i="8"/>
  <c r="I304" i="8"/>
  <c r="J304" i="8"/>
  <c r="K304" i="8"/>
  <c r="L304" i="8"/>
  <c r="M304" i="8"/>
  <c r="N304" i="8"/>
  <c r="O304" i="8"/>
  <c r="P304" i="8"/>
  <c r="Q304" i="8"/>
  <c r="R304" i="8"/>
  <c r="N305" i="8"/>
  <c r="F308" i="8"/>
  <c r="G308" i="8"/>
  <c r="H308" i="8"/>
  <c r="I308" i="8"/>
  <c r="J308" i="8"/>
  <c r="K308" i="8"/>
  <c r="L308" i="8"/>
  <c r="M308" i="8"/>
  <c r="N308" i="8"/>
  <c r="O308" i="8"/>
  <c r="P308" i="8"/>
  <c r="Q308" i="8"/>
  <c r="R308" i="8"/>
  <c r="F309" i="8"/>
  <c r="G309" i="8"/>
  <c r="H309" i="8"/>
  <c r="I309" i="8"/>
  <c r="J309" i="8"/>
  <c r="K309" i="8"/>
  <c r="L309" i="8"/>
  <c r="M309" i="8"/>
  <c r="N309" i="8"/>
  <c r="O309" i="8"/>
  <c r="P309" i="8"/>
  <c r="Q309" i="8"/>
  <c r="Q313" i="8" s="1"/>
  <c r="R309" i="8"/>
  <c r="F310" i="8"/>
  <c r="G310" i="8"/>
  <c r="H310" i="8"/>
  <c r="I310" i="8"/>
  <c r="J310" i="8"/>
  <c r="K310" i="8"/>
  <c r="K313" i="8" s="1"/>
  <c r="L310" i="8"/>
  <c r="M310" i="8"/>
  <c r="N310" i="8"/>
  <c r="O310" i="8"/>
  <c r="P310" i="8"/>
  <c r="Q310" i="8"/>
  <c r="R310" i="8"/>
  <c r="F311" i="8"/>
  <c r="G311" i="8"/>
  <c r="H311" i="8"/>
  <c r="I311" i="8"/>
  <c r="J311" i="8"/>
  <c r="K311" i="8"/>
  <c r="L311" i="8"/>
  <c r="M311" i="8"/>
  <c r="N311" i="8"/>
  <c r="O311" i="8"/>
  <c r="P311" i="8"/>
  <c r="Q311" i="8"/>
  <c r="R311" i="8"/>
  <c r="F312" i="8"/>
  <c r="G312" i="8"/>
  <c r="H312" i="8"/>
  <c r="I312" i="8"/>
  <c r="J312" i="8"/>
  <c r="K312" i="8"/>
  <c r="L312" i="8"/>
  <c r="M312" i="8"/>
  <c r="N312" i="8"/>
  <c r="O312" i="8"/>
  <c r="P312" i="8"/>
  <c r="Q312" i="8"/>
  <c r="R312" i="8"/>
  <c r="F316" i="8"/>
  <c r="G316" i="8"/>
  <c r="H316" i="8"/>
  <c r="I316" i="8"/>
  <c r="J316" i="8"/>
  <c r="K316" i="8"/>
  <c r="L316" i="8"/>
  <c r="M316" i="8"/>
  <c r="N316" i="8"/>
  <c r="O316" i="8"/>
  <c r="P316" i="8"/>
  <c r="Q316" i="8"/>
  <c r="R316" i="8"/>
  <c r="F317" i="8"/>
  <c r="G317" i="8"/>
  <c r="H317" i="8"/>
  <c r="I317" i="8"/>
  <c r="J317" i="8"/>
  <c r="K317" i="8"/>
  <c r="L317" i="8"/>
  <c r="M317" i="8"/>
  <c r="N317" i="8"/>
  <c r="O317" i="8"/>
  <c r="P317" i="8"/>
  <c r="Q317" i="8"/>
  <c r="R317" i="8"/>
  <c r="F318" i="8"/>
  <c r="G318" i="8"/>
  <c r="H318" i="8"/>
  <c r="I318" i="8"/>
  <c r="J318" i="8"/>
  <c r="K318" i="8"/>
  <c r="L318" i="8"/>
  <c r="M318" i="8"/>
  <c r="N318" i="8"/>
  <c r="O318" i="8"/>
  <c r="P318" i="8"/>
  <c r="Q318" i="8"/>
  <c r="R318" i="8"/>
  <c r="F319" i="8"/>
  <c r="G319" i="8"/>
  <c r="H319" i="8"/>
  <c r="I319" i="8"/>
  <c r="J319" i="8"/>
  <c r="K319" i="8"/>
  <c r="L319" i="8"/>
  <c r="M319" i="8"/>
  <c r="N319" i="8"/>
  <c r="O319" i="8"/>
  <c r="P319" i="8"/>
  <c r="Q319" i="8"/>
  <c r="R319" i="8"/>
  <c r="F320" i="8"/>
  <c r="G320" i="8"/>
  <c r="H320" i="8"/>
  <c r="I320" i="8"/>
  <c r="J320" i="8"/>
  <c r="K320" i="8"/>
  <c r="L320" i="8"/>
  <c r="M320" i="8"/>
  <c r="N320" i="8"/>
  <c r="O320" i="8"/>
  <c r="P320" i="8"/>
  <c r="Q320" i="8"/>
  <c r="R320" i="8"/>
  <c r="F324" i="8"/>
  <c r="G324" i="8"/>
  <c r="H324" i="8"/>
  <c r="I324" i="8"/>
  <c r="J324" i="8"/>
  <c r="K324" i="8"/>
  <c r="L324" i="8"/>
  <c r="M324" i="8"/>
  <c r="N324" i="8"/>
  <c r="O324" i="8"/>
  <c r="P324" i="8"/>
  <c r="Q324" i="8"/>
  <c r="R324" i="8"/>
  <c r="F325" i="8"/>
  <c r="G325" i="8"/>
  <c r="H325" i="8"/>
  <c r="I325" i="8"/>
  <c r="J325" i="8"/>
  <c r="K325" i="8"/>
  <c r="L325" i="8"/>
  <c r="M325" i="8"/>
  <c r="N325" i="8"/>
  <c r="O325" i="8"/>
  <c r="P325" i="8"/>
  <c r="Q325" i="8"/>
  <c r="R325" i="8"/>
  <c r="F326" i="8"/>
  <c r="G326" i="8"/>
  <c r="H326" i="8"/>
  <c r="I326" i="8"/>
  <c r="I329" i="8" s="1"/>
  <c r="J326" i="8"/>
  <c r="K326" i="8"/>
  <c r="L326" i="8"/>
  <c r="M326" i="8"/>
  <c r="N326" i="8"/>
  <c r="O326" i="8"/>
  <c r="P326" i="8"/>
  <c r="Q326" i="8"/>
  <c r="R326" i="8"/>
  <c r="F327" i="8"/>
  <c r="G327" i="8"/>
  <c r="H327" i="8"/>
  <c r="I327" i="8"/>
  <c r="J327" i="8"/>
  <c r="K327" i="8"/>
  <c r="L327" i="8"/>
  <c r="M327" i="8"/>
  <c r="N327" i="8"/>
  <c r="O327" i="8"/>
  <c r="P327" i="8"/>
  <c r="Q327" i="8"/>
  <c r="R327" i="8"/>
  <c r="F328" i="8"/>
  <c r="G328" i="8"/>
  <c r="H328" i="8"/>
  <c r="I328" i="8"/>
  <c r="J328" i="8"/>
  <c r="K328" i="8"/>
  <c r="L328" i="8"/>
  <c r="M328" i="8"/>
  <c r="N328" i="8"/>
  <c r="O328" i="8"/>
  <c r="P328" i="8"/>
  <c r="Q328" i="8"/>
  <c r="R328" i="8"/>
  <c r="F332" i="8"/>
  <c r="G332" i="8"/>
  <c r="H332" i="8"/>
  <c r="I332" i="8"/>
  <c r="I337" i="8" s="1"/>
  <c r="J332" i="8"/>
  <c r="K332" i="8"/>
  <c r="L332" i="8"/>
  <c r="M332" i="8"/>
  <c r="N332" i="8"/>
  <c r="O332" i="8"/>
  <c r="P332" i="8"/>
  <c r="Q332" i="8"/>
  <c r="Q337" i="8" s="1"/>
  <c r="R332" i="8"/>
  <c r="F333" i="8"/>
  <c r="F337" i="8" s="1"/>
  <c r="G333" i="8"/>
  <c r="H333" i="8"/>
  <c r="I333" i="8"/>
  <c r="J333" i="8"/>
  <c r="K333" i="8"/>
  <c r="L333" i="8"/>
  <c r="M333" i="8"/>
  <c r="N333" i="8"/>
  <c r="O333" i="8"/>
  <c r="P333" i="8"/>
  <c r="Q333" i="8"/>
  <c r="R333" i="8"/>
  <c r="F334" i="8"/>
  <c r="G334" i="8"/>
  <c r="G337" i="8" s="1"/>
  <c r="H334" i="8"/>
  <c r="I334" i="8"/>
  <c r="J334" i="8"/>
  <c r="K334" i="8"/>
  <c r="L334" i="8"/>
  <c r="M334" i="8"/>
  <c r="N334" i="8"/>
  <c r="O334" i="8"/>
  <c r="P334" i="8"/>
  <c r="Q334" i="8"/>
  <c r="R334" i="8"/>
  <c r="F335" i="8"/>
  <c r="G335" i="8"/>
  <c r="H335" i="8"/>
  <c r="I335" i="8"/>
  <c r="J335" i="8"/>
  <c r="K335" i="8"/>
  <c r="L335" i="8"/>
  <c r="M335" i="8"/>
  <c r="N335" i="8"/>
  <c r="O335" i="8"/>
  <c r="P335" i="8"/>
  <c r="Q335" i="8"/>
  <c r="R335" i="8"/>
  <c r="F336" i="8"/>
  <c r="G336" i="8"/>
  <c r="H336" i="8"/>
  <c r="I336" i="8"/>
  <c r="J336" i="8"/>
  <c r="K336" i="8"/>
  <c r="L336" i="8"/>
  <c r="M336" i="8"/>
  <c r="N336" i="8"/>
  <c r="O336" i="8"/>
  <c r="P336" i="8"/>
  <c r="Q336" i="8"/>
  <c r="R336" i="8"/>
  <c r="N337" i="8"/>
  <c r="F339" i="8"/>
  <c r="G339" i="8"/>
  <c r="H339" i="8"/>
  <c r="I339" i="8"/>
  <c r="J339" i="8"/>
  <c r="K339" i="8"/>
  <c r="L339" i="8"/>
  <c r="M339" i="8"/>
  <c r="N339" i="8"/>
  <c r="O339" i="8"/>
  <c r="P339" i="8"/>
  <c r="Q339" i="8"/>
  <c r="R339" i="8"/>
  <c r="A342" i="8"/>
  <c r="Q342" i="8"/>
  <c r="A343" i="8"/>
  <c r="G343" i="8"/>
  <c r="S343" i="8"/>
  <c r="A344" i="8"/>
  <c r="F344" i="8"/>
  <c r="G344" i="8"/>
  <c r="Q344" i="8"/>
  <c r="G345" i="8"/>
  <c r="P345" i="8"/>
  <c r="Q345" i="8"/>
  <c r="A346" i="8"/>
  <c r="G346" i="8"/>
  <c r="P346" i="8"/>
  <c r="Q346" i="8"/>
  <c r="F347" i="8"/>
  <c r="P347" i="8"/>
  <c r="Q347" i="8"/>
  <c r="Q348" i="8"/>
  <c r="A349" i="8"/>
  <c r="F349" i="8"/>
  <c r="H349" i="8"/>
  <c r="Q349" i="8"/>
  <c r="F354" i="8"/>
  <c r="G354" i="8"/>
  <c r="H354" i="8"/>
  <c r="I354" i="8"/>
  <c r="J354" i="8"/>
  <c r="K354" i="8"/>
  <c r="L354" i="8"/>
  <c r="M354" i="8"/>
  <c r="N354" i="8"/>
  <c r="O354" i="8"/>
  <c r="P354" i="8"/>
  <c r="Q354" i="8"/>
  <c r="R354" i="8"/>
  <c r="A356" i="8"/>
  <c r="A357" i="8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F357" i="8"/>
  <c r="G357" i="8"/>
  <c r="H357" i="8"/>
  <c r="I357" i="8"/>
  <c r="J357" i="8"/>
  <c r="K357" i="8"/>
  <c r="L357" i="8"/>
  <c r="M357" i="8"/>
  <c r="N357" i="8"/>
  <c r="O357" i="8"/>
  <c r="P357" i="8"/>
  <c r="Q357" i="8"/>
  <c r="R357" i="8"/>
  <c r="F358" i="8"/>
  <c r="G358" i="8"/>
  <c r="H358" i="8"/>
  <c r="I358" i="8"/>
  <c r="J358" i="8"/>
  <c r="K358" i="8"/>
  <c r="L358" i="8"/>
  <c r="M358" i="8"/>
  <c r="N358" i="8"/>
  <c r="N361" i="8" s="1"/>
  <c r="O358" i="8"/>
  <c r="P358" i="8"/>
  <c r="Q358" i="8"/>
  <c r="R358" i="8"/>
  <c r="F359" i="8"/>
  <c r="G359" i="8"/>
  <c r="H359" i="8"/>
  <c r="I359" i="8"/>
  <c r="J359" i="8"/>
  <c r="K359" i="8"/>
  <c r="L359" i="8"/>
  <c r="M359" i="8"/>
  <c r="N359" i="8"/>
  <c r="O359" i="8"/>
  <c r="P359" i="8"/>
  <c r="Q359" i="8"/>
  <c r="R359" i="8"/>
  <c r="F360" i="8"/>
  <c r="G360" i="8"/>
  <c r="H360" i="8"/>
  <c r="I360" i="8"/>
  <c r="J360" i="8"/>
  <c r="K360" i="8"/>
  <c r="L360" i="8"/>
  <c r="M360" i="8"/>
  <c r="N360" i="8"/>
  <c r="O360" i="8"/>
  <c r="P360" i="8"/>
  <c r="Q360" i="8"/>
  <c r="R360" i="8"/>
  <c r="F364" i="8"/>
  <c r="G364" i="8"/>
  <c r="H364" i="8"/>
  <c r="I364" i="8"/>
  <c r="J364" i="8"/>
  <c r="K364" i="8"/>
  <c r="L364" i="8"/>
  <c r="M364" i="8"/>
  <c r="N364" i="8"/>
  <c r="O364" i="8"/>
  <c r="P364" i="8"/>
  <c r="Q364" i="8"/>
  <c r="R364" i="8"/>
  <c r="F365" i="8"/>
  <c r="G365" i="8"/>
  <c r="G368" i="8" s="1"/>
  <c r="H365" i="8"/>
  <c r="I365" i="8"/>
  <c r="I368" i="8" s="1"/>
  <c r="J365" i="8"/>
  <c r="K365" i="8"/>
  <c r="L365" i="8"/>
  <c r="M365" i="8"/>
  <c r="N365" i="8"/>
  <c r="O365" i="8"/>
  <c r="O368" i="8" s="1"/>
  <c r="P365" i="8"/>
  <c r="Q365" i="8"/>
  <c r="R365" i="8"/>
  <c r="F366" i="8"/>
  <c r="G366" i="8"/>
  <c r="H366" i="8"/>
  <c r="I366" i="8"/>
  <c r="J366" i="8"/>
  <c r="K366" i="8"/>
  <c r="L366" i="8"/>
  <c r="M366" i="8"/>
  <c r="N366" i="8"/>
  <c r="O366" i="8"/>
  <c r="P366" i="8"/>
  <c r="Q366" i="8"/>
  <c r="R366" i="8"/>
  <c r="F367" i="8"/>
  <c r="G367" i="8"/>
  <c r="H367" i="8"/>
  <c r="I367" i="8"/>
  <c r="J367" i="8"/>
  <c r="K367" i="8"/>
  <c r="L367" i="8"/>
  <c r="M367" i="8"/>
  <c r="N367" i="8"/>
  <c r="O367" i="8"/>
  <c r="P367" i="8"/>
  <c r="Q367" i="8"/>
  <c r="R367" i="8"/>
  <c r="F371" i="8"/>
  <c r="G371" i="8"/>
  <c r="H371" i="8"/>
  <c r="I371" i="8"/>
  <c r="J371" i="8"/>
  <c r="K371" i="8"/>
  <c r="L371" i="8"/>
  <c r="M371" i="8"/>
  <c r="N371" i="8"/>
  <c r="O371" i="8"/>
  <c r="P371" i="8"/>
  <c r="Q371" i="8"/>
  <c r="R371" i="8"/>
  <c r="F372" i="8"/>
  <c r="G372" i="8"/>
  <c r="H372" i="8"/>
  <c r="I372" i="8"/>
  <c r="J372" i="8"/>
  <c r="K372" i="8"/>
  <c r="L372" i="8"/>
  <c r="M372" i="8"/>
  <c r="N372" i="8"/>
  <c r="O372" i="8"/>
  <c r="P372" i="8"/>
  <c r="Q372" i="8"/>
  <c r="R372" i="8"/>
  <c r="F373" i="8"/>
  <c r="G373" i="8"/>
  <c r="H373" i="8"/>
  <c r="I373" i="8"/>
  <c r="J373" i="8"/>
  <c r="K373" i="8"/>
  <c r="L373" i="8"/>
  <c r="M373" i="8"/>
  <c r="N373" i="8"/>
  <c r="O373" i="8"/>
  <c r="P373" i="8"/>
  <c r="Q373" i="8"/>
  <c r="R373" i="8"/>
  <c r="F374" i="8"/>
  <c r="G374" i="8"/>
  <c r="H374" i="8"/>
  <c r="I374" i="8"/>
  <c r="J374" i="8"/>
  <c r="K374" i="8"/>
  <c r="L374" i="8"/>
  <c r="M374" i="8"/>
  <c r="N374" i="8"/>
  <c r="O374" i="8"/>
  <c r="P374" i="8"/>
  <c r="Q374" i="8"/>
  <c r="R374" i="8"/>
  <c r="F375" i="8"/>
  <c r="G375" i="8"/>
  <c r="H375" i="8"/>
  <c r="I375" i="8"/>
  <c r="J375" i="8"/>
  <c r="K375" i="8"/>
  <c r="L375" i="8"/>
  <c r="M375" i="8"/>
  <c r="N375" i="8"/>
  <c r="O375" i="8"/>
  <c r="P375" i="8"/>
  <c r="Q375" i="8"/>
  <c r="R375" i="8"/>
  <c r="F376" i="8"/>
  <c r="G376" i="8"/>
  <c r="H376" i="8"/>
  <c r="I376" i="8"/>
  <c r="J376" i="8"/>
  <c r="K376" i="8"/>
  <c r="L376" i="8"/>
  <c r="M376" i="8"/>
  <c r="N376" i="8"/>
  <c r="O376" i="8"/>
  <c r="P376" i="8"/>
  <c r="Q376" i="8"/>
  <c r="R376" i="8"/>
  <c r="F384" i="8"/>
  <c r="G384" i="8"/>
  <c r="H384" i="8"/>
  <c r="I384" i="8"/>
  <c r="J384" i="8"/>
  <c r="K384" i="8"/>
  <c r="L384" i="8"/>
  <c r="M384" i="8"/>
  <c r="N384" i="8"/>
  <c r="O384" i="8"/>
  <c r="P384" i="8"/>
  <c r="Q384" i="8"/>
  <c r="R384" i="8"/>
  <c r="F385" i="8"/>
  <c r="G385" i="8"/>
  <c r="H385" i="8"/>
  <c r="I385" i="8"/>
  <c r="J385" i="8"/>
  <c r="K385" i="8"/>
  <c r="L385" i="8"/>
  <c r="M385" i="8"/>
  <c r="N385" i="8"/>
  <c r="O385" i="8"/>
  <c r="P385" i="8"/>
  <c r="Q385" i="8"/>
  <c r="R385" i="8"/>
  <c r="F386" i="8"/>
  <c r="G386" i="8"/>
  <c r="H386" i="8"/>
  <c r="I386" i="8"/>
  <c r="J386" i="8"/>
  <c r="K386" i="8"/>
  <c r="L386" i="8"/>
  <c r="M386" i="8"/>
  <c r="N386" i="8"/>
  <c r="O386" i="8"/>
  <c r="P386" i="8"/>
  <c r="Q386" i="8"/>
  <c r="R386" i="8"/>
  <c r="F387" i="8"/>
  <c r="G387" i="8"/>
  <c r="H387" i="8"/>
  <c r="I387" i="8"/>
  <c r="J387" i="8"/>
  <c r="K387" i="8"/>
  <c r="L387" i="8"/>
  <c r="M387" i="8"/>
  <c r="N387" i="8"/>
  <c r="O387" i="8"/>
  <c r="P387" i="8"/>
  <c r="Q387" i="8"/>
  <c r="R387" i="8"/>
  <c r="F388" i="8"/>
  <c r="G388" i="8"/>
  <c r="H388" i="8"/>
  <c r="I388" i="8"/>
  <c r="J388" i="8"/>
  <c r="K388" i="8"/>
  <c r="L388" i="8"/>
  <c r="M388" i="8"/>
  <c r="N388" i="8"/>
  <c r="O388" i="8"/>
  <c r="P388" i="8"/>
  <c r="Q388" i="8"/>
  <c r="R388" i="8"/>
  <c r="F389" i="8"/>
  <c r="G389" i="8"/>
  <c r="H389" i="8"/>
  <c r="I389" i="8"/>
  <c r="J389" i="8"/>
  <c r="K389" i="8"/>
  <c r="L389" i="8"/>
  <c r="M389" i="8"/>
  <c r="N389" i="8"/>
  <c r="O389" i="8"/>
  <c r="P389" i="8"/>
  <c r="Q389" i="8"/>
  <c r="R389" i="8"/>
  <c r="F390" i="8"/>
  <c r="G390" i="8"/>
  <c r="H390" i="8"/>
  <c r="I390" i="8"/>
  <c r="J390" i="8"/>
  <c r="K390" i="8"/>
  <c r="L390" i="8"/>
  <c r="M390" i="8"/>
  <c r="N390" i="8"/>
  <c r="O390" i="8"/>
  <c r="P390" i="8"/>
  <c r="Q390" i="8"/>
  <c r="R390" i="8"/>
  <c r="F391" i="8"/>
  <c r="G391" i="8"/>
  <c r="H391" i="8"/>
  <c r="I391" i="8"/>
  <c r="J391" i="8"/>
  <c r="K391" i="8"/>
  <c r="L391" i="8"/>
  <c r="M391" i="8"/>
  <c r="N391" i="8"/>
  <c r="O391" i="8"/>
  <c r="P391" i="8"/>
  <c r="Q391" i="8"/>
  <c r="R391" i="8"/>
  <c r="F392" i="8"/>
  <c r="G392" i="8"/>
  <c r="H392" i="8"/>
  <c r="I392" i="8"/>
  <c r="J392" i="8"/>
  <c r="K392" i="8"/>
  <c r="L392" i="8"/>
  <c r="M392" i="8"/>
  <c r="N392" i="8"/>
  <c r="O392" i="8"/>
  <c r="P392" i="8"/>
  <c r="Q392" i="8"/>
  <c r="R392" i="8"/>
  <c r="F393" i="8"/>
  <c r="G393" i="8"/>
  <c r="H393" i="8"/>
  <c r="I393" i="8"/>
  <c r="J393" i="8"/>
  <c r="K393" i="8"/>
  <c r="L393" i="8"/>
  <c r="M393" i="8"/>
  <c r="N393" i="8"/>
  <c r="O393" i="8"/>
  <c r="P393" i="8"/>
  <c r="Q393" i="8"/>
  <c r="R393" i="8"/>
  <c r="F394" i="8"/>
  <c r="G394" i="8"/>
  <c r="H394" i="8"/>
  <c r="I394" i="8"/>
  <c r="J394" i="8"/>
  <c r="K394" i="8"/>
  <c r="L394" i="8"/>
  <c r="M394" i="8"/>
  <c r="N394" i="8"/>
  <c r="O394" i="8"/>
  <c r="P394" i="8"/>
  <c r="Q394" i="8"/>
  <c r="R394" i="8"/>
  <c r="A399" i="8"/>
  <c r="Q399" i="8"/>
  <c r="A400" i="8"/>
  <c r="G400" i="8"/>
  <c r="S400" i="8"/>
  <c r="A401" i="8"/>
  <c r="F401" i="8"/>
  <c r="G401" i="8"/>
  <c r="Q401" i="8"/>
  <c r="G402" i="8"/>
  <c r="P402" i="8"/>
  <c r="Q402" i="8"/>
  <c r="A403" i="8"/>
  <c r="G403" i="8"/>
  <c r="P403" i="8"/>
  <c r="Q403" i="8"/>
  <c r="F404" i="8"/>
  <c r="P404" i="8"/>
  <c r="Q404" i="8"/>
  <c r="Q405" i="8"/>
  <c r="A406" i="8"/>
  <c r="F406" i="8"/>
  <c r="H406" i="8"/>
  <c r="Q406" i="8"/>
  <c r="F411" i="8"/>
  <c r="G411" i="8"/>
  <c r="H411" i="8"/>
  <c r="I411" i="8"/>
  <c r="J411" i="8"/>
  <c r="K411" i="8"/>
  <c r="L411" i="8"/>
  <c r="M411" i="8"/>
  <c r="N411" i="8"/>
  <c r="O411" i="8"/>
  <c r="P411" i="8"/>
  <c r="Q411" i="8"/>
  <c r="R411" i="8"/>
  <c r="A413" i="8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F414" i="8"/>
  <c r="G414" i="8"/>
  <c r="H414" i="8"/>
  <c r="I414" i="8"/>
  <c r="J414" i="8"/>
  <c r="K414" i="8"/>
  <c r="L414" i="8"/>
  <c r="M414" i="8"/>
  <c r="N414" i="8"/>
  <c r="O414" i="8"/>
  <c r="P414" i="8"/>
  <c r="Q414" i="8"/>
  <c r="R414" i="8"/>
  <c r="F415" i="8"/>
  <c r="G415" i="8"/>
  <c r="H415" i="8"/>
  <c r="I415" i="8"/>
  <c r="J415" i="8"/>
  <c r="K415" i="8"/>
  <c r="L415" i="8"/>
  <c r="M415" i="8"/>
  <c r="N415" i="8"/>
  <c r="O415" i="8"/>
  <c r="P415" i="8"/>
  <c r="Q415" i="8"/>
  <c r="R415" i="8"/>
  <c r="F416" i="8"/>
  <c r="G416" i="8"/>
  <c r="H416" i="8"/>
  <c r="I416" i="8"/>
  <c r="J416" i="8"/>
  <c r="K416" i="8"/>
  <c r="L416" i="8"/>
  <c r="M416" i="8"/>
  <c r="N416" i="8"/>
  <c r="O416" i="8"/>
  <c r="P416" i="8"/>
  <c r="Q416" i="8"/>
  <c r="R416" i="8"/>
  <c r="F417" i="8"/>
  <c r="G417" i="8"/>
  <c r="H417" i="8"/>
  <c r="I417" i="8"/>
  <c r="J417" i="8"/>
  <c r="K417" i="8"/>
  <c r="L417" i="8"/>
  <c r="M417" i="8"/>
  <c r="N417" i="8"/>
  <c r="O417" i="8"/>
  <c r="P417" i="8"/>
  <c r="Q417" i="8"/>
  <c r="R417" i="8"/>
  <c r="F418" i="8"/>
  <c r="G418" i="8"/>
  <c r="H418" i="8"/>
  <c r="I418" i="8"/>
  <c r="J418" i="8"/>
  <c r="K418" i="8"/>
  <c r="L418" i="8"/>
  <c r="M418" i="8"/>
  <c r="N418" i="8"/>
  <c r="O418" i="8"/>
  <c r="P418" i="8"/>
  <c r="Q418" i="8"/>
  <c r="R418" i="8"/>
  <c r="F419" i="8"/>
  <c r="G419" i="8"/>
  <c r="H419" i="8"/>
  <c r="I419" i="8"/>
  <c r="J419" i="8"/>
  <c r="K419" i="8"/>
  <c r="L419" i="8"/>
  <c r="M419" i="8"/>
  <c r="N419" i="8"/>
  <c r="O419" i="8"/>
  <c r="P419" i="8"/>
  <c r="Q419" i="8"/>
  <c r="R419" i="8"/>
  <c r="F420" i="8"/>
  <c r="G420" i="8"/>
  <c r="H420" i="8"/>
  <c r="I420" i="8"/>
  <c r="J420" i="8"/>
  <c r="K420" i="8"/>
  <c r="L420" i="8"/>
  <c r="M420" i="8"/>
  <c r="N420" i="8"/>
  <c r="O420" i="8"/>
  <c r="P420" i="8"/>
  <c r="Q420" i="8"/>
  <c r="R420" i="8"/>
  <c r="F421" i="8"/>
  <c r="G421" i="8"/>
  <c r="H421" i="8"/>
  <c r="I421" i="8"/>
  <c r="J421" i="8"/>
  <c r="K421" i="8"/>
  <c r="L421" i="8"/>
  <c r="M421" i="8"/>
  <c r="N421" i="8"/>
  <c r="O421" i="8"/>
  <c r="P421" i="8"/>
  <c r="Q421" i="8"/>
  <c r="R421" i="8"/>
  <c r="F422" i="8"/>
  <c r="G422" i="8"/>
  <c r="H422" i="8"/>
  <c r="I422" i="8"/>
  <c r="J422" i="8"/>
  <c r="K422" i="8"/>
  <c r="L422" i="8"/>
  <c r="M422" i="8"/>
  <c r="N422" i="8"/>
  <c r="O422" i="8"/>
  <c r="P422" i="8"/>
  <c r="Q422" i="8"/>
  <c r="R422" i="8"/>
  <c r="F423" i="8"/>
  <c r="G423" i="8"/>
  <c r="H423" i="8"/>
  <c r="I423" i="8"/>
  <c r="J423" i="8"/>
  <c r="K423" i="8"/>
  <c r="L423" i="8"/>
  <c r="M423" i="8"/>
  <c r="N423" i="8"/>
  <c r="O423" i="8"/>
  <c r="P423" i="8"/>
  <c r="Q423" i="8"/>
  <c r="R423" i="8"/>
  <c r="F424" i="8"/>
  <c r="G424" i="8"/>
  <c r="H424" i="8"/>
  <c r="I424" i="8"/>
  <c r="J424" i="8"/>
  <c r="K424" i="8"/>
  <c r="L424" i="8"/>
  <c r="M424" i="8"/>
  <c r="N424" i="8"/>
  <c r="O424" i="8"/>
  <c r="P424" i="8"/>
  <c r="Q424" i="8"/>
  <c r="R424" i="8"/>
  <c r="F425" i="8"/>
  <c r="G425" i="8"/>
  <c r="H425" i="8"/>
  <c r="I425" i="8"/>
  <c r="J425" i="8"/>
  <c r="K425" i="8"/>
  <c r="L425" i="8"/>
  <c r="M425" i="8"/>
  <c r="N425" i="8"/>
  <c r="O425" i="8"/>
  <c r="P425" i="8"/>
  <c r="Q425" i="8"/>
  <c r="R425" i="8"/>
  <c r="F426" i="8"/>
  <c r="G426" i="8"/>
  <c r="H426" i="8"/>
  <c r="I426" i="8"/>
  <c r="J426" i="8"/>
  <c r="K426" i="8"/>
  <c r="L426" i="8"/>
  <c r="M426" i="8"/>
  <c r="N426" i="8"/>
  <c r="O426" i="8"/>
  <c r="P426" i="8"/>
  <c r="Q426" i="8"/>
  <c r="R426" i="8"/>
  <c r="F427" i="8"/>
  <c r="G427" i="8"/>
  <c r="H427" i="8"/>
  <c r="I427" i="8"/>
  <c r="J427" i="8"/>
  <c r="K427" i="8"/>
  <c r="L427" i="8"/>
  <c r="M427" i="8"/>
  <c r="N427" i="8"/>
  <c r="O427" i="8"/>
  <c r="P427" i="8"/>
  <c r="Q427" i="8"/>
  <c r="R427" i="8"/>
  <c r="F428" i="8"/>
  <c r="G428" i="8"/>
  <c r="H428" i="8"/>
  <c r="I428" i="8"/>
  <c r="J428" i="8"/>
  <c r="K428" i="8"/>
  <c r="L428" i="8"/>
  <c r="M428" i="8"/>
  <c r="N428" i="8"/>
  <c r="O428" i="8"/>
  <c r="P428" i="8"/>
  <c r="Q428" i="8"/>
  <c r="R428" i="8"/>
  <c r="F429" i="8"/>
  <c r="G429" i="8"/>
  <c r="H429" i="8"/>
  <c r="I429" i="8"/>
  <c r="J429" i="8"/>
  <c r="K429" i="8"/>
  <c r="L429" i="8"/>
  <c r="M429" i="8"/>
  <c r="N429" i="8"/>
  <c r="O429" i="8"/>
  <c r="P429" i="8"/>
  <c r="Q429" i="8"/>
  <c r="R429" i="8"/>
  <c r="F433" i="8"/>
  <c r="G433" i="8"/>
  <c r="H433" i="8"/>
  <c r="I433" i="8"/>
  <c r="J433" i="8"/>
  <c r="K433" i="8"/>
  <c r="L433" i="8"/>
  <c r="M433" i="8"/>
  <c r="N433" i="8"/>
  <c r="O433" i="8"/>
  <c r="P433" i="8"/>
  <c r="Q433" i="8"/>
  <c r="R433" i="8"/>
  <c r="F434" i="8"/>
  <c r="G434" i="8"/>
  <c r="H434" i="8"/>
  <c r="I434" i="8"/>
  <c r="J434" i="8"/>
  <c r="K434" i="8"/>
  <c r="L434" i="8"/>
  <c r="M434" i="8"/>
  <c r="N434" i="8"/>
  <c r="O434" i="8"/>
  <c r="P434" i="8"/>
  <c r="Q434" i="8"/>
  <c r="R434" i="8"/>
  <c r="F435" i="8"/>
  <c r="G435" i="8"/>
  <c r="H435" i="8"/>
  <c r="I435" i="8"/>
  <c r="J435" i="8"/>
  <c r="K435" i="8"/>
  <c r="L435" i="8"/>
  <c r="M435" i="8"/>
  <c r="N435" i="8"/>
  <c r="O435" i="8"/>
  <c r="P435" i="8"/>
  <c r="Q435" i="8"/>
  <c r="R435" i="8"/>
  <c r="F436" i="8"/>
  <c r="G436" i="8"/>
  <c r="H436" i="8"/>
  <c r="I436" i="8"/>
  <c r="J436" i="8"/>
  <c r="K436" i="8"/>
  <c r="L436" i="8"/>
  <c r="M436" i="8"/>
  <c r="N436" i="8"/>
  <c r="O436" i="8"/>
  <c r="P436" i="8"/>
  <c r="Q436" i="8"/>
  <c r="R436" i="8"/>
  <c r="F437" i="8"/>
  <c r="G437" i="8"/>
  <c r="H437" i="8"/>
  <c r="I437" i="8"/>
  <c r="J437" i="8"/>
  <c r="K437" i="8"/>
  <c r="L437" i="8"/>
  <c r="M437" i="8"/>
  <c r="N437" i="8"/>
  <c r="O437" i="8"/>
  <c r="P437" i="8"/>
  <c r="Q437" i="8"/>
  <c r="R437" i="8"/>
  <c r="F438" i="8"/>
  <c r="G438" i="8"/>
  <c r="H438" i="8"/>
  <c r="I438" i="8"/>
  <c r="J438" i="8"/>
  <c r="K438" i="8"/>
  <c r="L438" i="8"/>
  <c r="M438" i="8"/>
  <c r="N438" i="8"/>
  <c r="O438" i="8"/>
  <c r="P438" i="8"/>
  <c r="Q438" i="8"/>
  <c r="R438" i="8"/>
  <c r="F439" i="8"/>
  <c r="G439" i="8"/>
  <c r="H439" i="8"/>
  <c r="I439" i="8"/>
  <c r="J439" i="8"/>
  <c r="K439" i="8"/>
  <c r="L439" i="8"/>
  <c r="M439" i="8"/>
  <c r="N439" i="8"/>
  <c r="O439" i="8"/>
  <c r="P439" i="8"/>
  <c r="Q439" i="8"/>
  <c r="R439" i="8"/>
  <c r="F440" i="8"/>
  <c r="G440" i="8"/>
  <c r="H440" i="8"/>
  <c r="I440" i="8"/>
  <c r="J440" i="8"/>
  <c r="K440" i="8"/>
  <c r="L440" i="8"/>
  <c r="M440" i="8"/>
  <c r="N440" i="8"/>
  <c r="O440" i="8"/>
  <c r="P440" i="8"/>
  <c r="Q440" i="8"/>
  <c r="R440" i="8"/>
  <c r="A441" i="8"/>
  <c r="A442" i="8" s="1"/>
  <c r="A443" i="8" s="1"/>
  <c r="A444" i="8" s="1"/>
  <c r="A445" i="8" s="1"/>
  <c r="A446" i="8" s="1"/>
  <c r="A447" i="8" s="1"/>
  <c r="A448" i="8" s="1"/>
  <c r="A449" i="8" s="1"/>
  <c r="A450" i="8" s="1"/>
  <c r="A451" i="8" s="1"/>
  <c r="A452" i="8" s="1"/>
  <c r="A453" i="8" s="1"/>
  <c r="A454" i="8" s="1"/>
  <c r="A455" i="8" s="1"/>
  <c r="F441" i="8"/>
  <c r="G441" i="8"/>
  <c r="H441" i="8"/>
  <c r="I441" i="8"/>
  <c r="J441" i="8"/>
  <c r="K441" i="8"/>
  <c r="L441" i="8"/>
  <c r="M441" i="8"/>
  <c r="N441" i="8"/>
  <c r="O441" i="8"/>
  <c r="P441" i="8"/>
  <c r="Q441" i="8"/>
  <c r="R441" i="8"/>
  <c r="F442" i="8"/>
  <c r="G442" i="8"/>
  <c r="H442" i="8"/>
  <c r="I442" i="8"/>
  <c r="J442" i="8"/>
  <c r="K442" i="8"/>
  <c r="L442" i="8"/>
  <c r="M442" i="8"/>
  <c r="N442" i="8"/>
  <c r="O442" i="8"/>
  <c r="P442" i="8"/>
  <c r="Q442" i="8"/>
  <c r="R442" i="8"/>
  <c r="F443" i="8"/>
  <c r="G443" i="8"/>
  <c r="H443" i="8"/>
  <c r="I443" i="8"/>
  <c r="J443" i="8"/>
  <c r="K443" i="8"/>
  <c r="L443" i="8"/>
  <c r="M443" i="8"/>
  <c r="N443" i="8"/>
  <c r="O443" i="8"/>
  <c r="P443" i="8"/>
  <c r="Q443" i="8"/>
  <c r="R443" i="8"/>
  <c r="F444" i="8"/>
  <c r="G444" i="8"/>
  <c r="H444" i="8"/>
  <c r="I444" i="8"/>
  <c r="J444" i="8"/>
  <c r="K444" i="8"/>
  <c r="L444" i="8"/>
  <c r="M444" i="8"/>
  <c r="N444" i="8"/>
  <c r="O444" i="8"/>
  <c r="P444" i="8"/>
  <c r="Q444" i="8"/>
  <c r="R444" i="8"/>
  <c r="F445" i="8"/>
  <c r="G445" i="8"/>
  <c r="H445" i="8"/>
  <c r="I445" i="8"/>
  <c r="J445" i="8"/>
  <c r="K445" i="8"/>
  <c r="L445" i="8"/>
  <c r="M445" i="8"/>
  <c r="N445" i="8"/>
  <c r="O445" i="8"/>
  <c r="P445" i="8"/>
  <c r="Q445" i="8"/>
  <c r="R445" i="8"/>
  <c r="F446" i="8"/>
  <c r="G446" i="8"/>
  <c r="H446" i="8"/>
  <c r="I446" i="8"/>
  <c r="J446" i="8"/>
  <c r="K446" i="8"/>
  <c r="L446" i="8"/>
  <c r="M446" i="8"/>
  <c r="N446" i="8"/>
  <c r="O446" i="8"/>
  <c r="P446" i="8"/>
  <c r="Q446" i="8"/>
  <c r="R446" i="8"/>
  <c r="F447" i="8"/>
  <c r="G447" i="8"/>
  <c r="H447" i="8"/>
  <c r="I447" i="8"/>
  <c r="J447" i="8"/>
  <c r="K447" i="8"/>
  <c r="L447" i="8"/>
  <c r="M447" i="8"/>
  <c r="N447" i="8"/>
  <c r="O447" i="8"/>
  <c r="P447" i="8"/>
  <c r="Q447" i="8"/>
  <c r="R447" i="8"/>
  <c r="F448" i="8"/>
  <c r="G448" i="8"/>
  <c r="H448" i="8"/>
  <c r="I448" i="8"/>
  <c r="J448" i="8"/>
  <c r="K448" i="8"/>
  <c r="L448" i="8"/>
  <c r="M448" i="8"/>
  <c r="N448" i="8"/>
  <c r="O448" i="8"/>
  <c r="P448" i="8"/>
  <c r="Q448" i="8"/>
  <c r="R448" i="8"/>
  <c r="F449" i="8"/>
  <c r="G449" i="8"/>
  <c r="H449" i="8"/>
  <c r="I449" i="8"/>
  <c r="J449" i="8"/>
  <c r="K449" i="8"/>
  <c r="L449" i="8"/>
  <c r="M449" i="8"/>
  <c r="N449" i="8"/>
  <c r="O449" i="8"/>
  <c r="P449" i="8"/>
  <c r="Q449" i="8"/>
  <c r="R449" i="8"/>
  <c r="F450" i="8"/>
  <c r="G450" i="8"/>
  <c r="H450" i="8"/>
  <c r="I450" i="8"/>
  <c r="J450" i="8"/>
  <c r="K450" i="8"/>
  <c r="L450" i="8"/>
  <c r="M450" i="8"/>
  <c r="N450" i="8"/>
  <c r="O450" i="8"/>
  <c r="P450" i="8"/>
  <c r="Q450" i="8"/>
  <c r="R450" i="8"/>
  <c r="F451" i="8"/>
  <c r="G451" i="8"/>
  <c r="H451" i="8"/>
  <c r="I451" i="8"/>
  <c r="J451" i="8"/>
  <c r="K451" i="8"/>
  <c r="L451" i="8"/>
  <c r="M451" i="8"/>
  <c r="N451" i="8"/>
  <c r="O451" i="8"/>
  <c r="P451" i="8"/>
  <c r="Q451" i="8"/>
  <c r="R451" i="8"/>
  <c r="A456" i="8"/>
  <c r="Q456" i="8"/>
  <c r="A457" i="8"/>
  <c r="G457" i="8"/>
  <c r="S457" i="8"/>
  <c r="A458" i="8"/>
  <c r="F458" i="8"/>
  <c r="G458" i="8"/>
  <c r="Q458" i="8"/>
  <c r="G459" i="8"/>
  <c r="P459" i="8"/>
  <c r="Q459" i="8"/>
  <c r="A460" i="8"/>
  <c r="G460" i="8"/>
  <c r="P460" i="8"/>
  <c r="Q460" i="8"/>
  <c r="F461" i="8"/>
  <c r="P461" i="8"/>
  <c r="Q461" i="8"/>
  <c r="Q462" i="8"/>
  <c r="A463" i="8"/>
  <c r="F463" i="8"/>
  <c r="H463" i="8"/>
  <c r="Q463" i="8"/>
  <c r="F468" i="8"/>
  <c r="G468" i="8"/>
  <c r="H468" i="8"/>
  <c r="I468" i="8"/>
  <c r="J468" i="8"/>
  <c r="K468" i="8"/>
  <c r="L468" i="8"/>
  <c r="M468" i="8"/>
  <c r="N468" i="8"/>
  <c r="O468" i="8"/>
  <c r="P468" i="8"/>
  <c r="Q468" i="8"/>
  <c r="R468" i="8"/>
  <c r="A470" i="8"/>
  <c r="A471" i="8" s="1"/>
  <c r="A472" i="8" s="1"/>
  <c r="A473" i="8" s="1"/>
  <c r="A474" i="8" s="1"/>
  <c r="A475" i="8" s="1"/>
  <c r="A476" i="8" s="1"/>
  <c r="A477" i="8" s="1"/>
  <c r="A478" i="8" s="1"/>
  <c r="A479" i="8" s="1"/>
  <c r="A480" i="8" s="1"/>
  <c r="A481" i="8" s="1"/>
  <c r="A482" i="8" s="1"/>
  <c r="A483" i="8" s="1"/>
  <c r="A484" i="8" s="1"/>
  <c r="A485" i="8" s="1"/>
  <c r="A486" i="8" s="1"/>
  <c r="A487" i="8" s="1"/>
  <c r="A488" i="8" s="1"/>
  <c r="A489" i="8" s="1"/>
  <c r="A490" i="8" s="1"/>
  <c r="A491" i="8" s="1"/>
  <c r="A492" i="8" s="1"/>
  <c r="A493" i="8" s="1"/>
  <c r="A494" i="8" s="1"/>
  <c r="A495" i="8" s="1"/>
  <c r="A496" i="8" s="1"/>
  <c r="A497" i="8" s="1"/>
  <c r="A498" i="8" s="1"/>
  <c r="A499" i="8" s="1"/>
  <c r="A500" i="8" s="1"/>
  <c r="A501" i="8" s="1"/>
  <c r="A502" i="8" s="1"/>
  <c r="A503" i="8" s="1"/>
  <c r="A504" i="8" s="1"/>
  <c r="A505" i="8" s="1"/>
  <c r="A506" i="8" s="1"/>
  <c r="A507" i="8" s="1"/>
  <c r="A508" i="8" s="1"/>
  <c r="A509" i="8" s="1"/>
  <c r="A510" i="8" s="1"/>
  <c r="A511" i="8" s="1"/>
  <c r="A512" i="8" s="1"/>
  <c r="F471" i="8"/>
  <c r="G471" i="8"/>
  <c r="H471" i="8"/>
  <c r="I471" i="8"/>
  <c r="J471" i="8"/>
  <c r="K471" i="8"/>
  <c r="L471" i="8"/>
  <c r="M471" i="8"/>
  <c r="N471" i="8"/>
  <c r="O471" i="8"/>
  <c r="P471" i="8"/>
  <c r="Q471" i="8"/>
  <c r="R471" i="8"/>
  <c r="F472" i="8"/>
  <c r="G472" i="8"/>
  <c r="H472" i="8"/>
  <c r="I472" i="8"/>
  <c r="I476" i="8" s="1"/>
  <c r="I542" i="8" s="1"/>
  <c r="J472" i="8"/>
  <c r="K472" i="8"/>
  <c r="L472" i="8"/>
  <c r="M472" i="8"/>
  <c r="N472" i="8"/>
  <c r="O472" i="8"/>
  <c r="P472" i="8"/>
  <c r="Q472" i="8"/>
  <c r="R472" i="8"/>
  <c r="F473" i="8"/>
  <c r="G473" i="8"/>
  <c r="H473" i="8"/>
  <c r="I473" i="8"/>
  <c r="J473" i="8"/>
  <c r="K473" i="8"/>
  <c r="L473" i="8"/>
  <c r="M473" i="8"/>
  <c r="N473" i="8"/>
  <c r="O473" i="8"/>
  <c r="P473" i="8"/>
  <c r="Q473" i="8"/>
  <c r="R473" i="8"/>
  <c r="F474" i="8"/>
  <c r="G474" i="8"/>
  <c r="H474" i="8"/>
  <c r="I474" i="8"/>
  <c r="J474" i="8"/>
  <c r="K474" i="8"/>
  <c r="L474" i="8"/>
  <c r="M474" i="8"/>
  <c r="N474" i="8"/>
  <c r="O474" i="8"/>
  <c r="O476" i="8" s="1"/>
  <c r="O542" i="8" s="1"/>
  <c r="P474" i="8"/>
  <c r="Q474" i="8"/>
  <c r="R474" i="8"/>
  <c r="F475" i="8"/>
  <c r="G475" i="8"/>
  <c r="H475" i="8"/>
  <c r="I475" i="8"/>
  <c r="J475" i="8"/>
  <c r="K475" i="8"/>
  <c r="L475" i="8"/>
  <c r="M475" i="8"/>
  <c r="N475" i="8"/>
  <c r="O475" i="8"/>
  <c r="P475" i="8"/>
  <c r="Q475" i="8"/>
  <c r="R475" i="8"/>
  <c r="F479" i="8"/>
  <c r="G479" i="8"/>
  <c r="H479" i="8"/>
  <c r="I479" i="8"/>
  <c r="J479" i="8"/>
  <c r="K479" i="8"/>
  <c r="L479" i="8"/>
  <c r="M479" i="8"/>
  <c r="M482" i="8" s="1"/>
  <c r="M544" i="8" s="1"/>
  <c r="N479" i="8"/>
  <c r="O479" i="8"/>
  <c r="P479" i="8"/>
  <c r="Q479" i="8"/>
  <c r="R479" i="8"/>
  <c r="F480" i="8"/>
  <c r="G480" i="8"/>
  <c r="H480" i="8"/>
  <c r="I480" i="8"/>
  <c r="J480" i="8"/>
  <c r="K480" i="8"/>
  <c r="L480" i="8"/>
  <c r="M480" i="8"/>
  <c r="N480" i="8"/>
  <c r="O480" i="8"/>
  <c r="P480" i="8"/>
  <c r="Q480" i="8"/>
  <c r="R480" i="8"/>
  <c r="F481" i="8"/>
  <c r="G481" i="8"/>
  <c r="H481" i="8"/>
  <c r="I481" i="8"/>
  <c r="J481" i="8"/>
  <c r="K481" i="8"/>
  <c r="L481" i="8"/>
  <c r="M481" i="8"/>
  <c r="N481" i="8"/>
  <c r="O481" i="8"/>
  <c r="P481" i="8"/>
  <c r="Q481" i="8"/>
  <c r="R481" i="8"/>
  <c r="I482" i="8"/>
  <c r="F485" i="8"/>
  <c r="G485" i="8"/>
  <c r="H485" i="8"/>
  <c r="I485" i="8"/>
  <c r="J485" i="8"/>
  <c r="K485" i="8"/>
  <c r="L485" i="8"/>
  <c r="M485" i="8"/>
  <c r="N485" i="8"/>
  <c r="N489" i="8" s="1"/>
  <c r="N546" i="8" s="1"/>
  <c r="O485" i="8"/>
  <c r="P485" i="8"/>
  <c r="Q485" i="8"/>
  <c r="R485" i="8"/>
  <c r="F486" i="8"/>
  <c r="G486" i="8"/>
  <c r="H486" i="8"/>
  <c r="I486" i="8"/>
  <c r="J486" i="8"/>
  <c r="K486" i="8"/>
  <c r="L486" i="8"/>
  <c r="M486" i="8"/>
  <c r="N486" i="8"/>
  <c r="O486" i="8"/>
  <c r="P486" i="8"/>
  <c r="Q486" i="8"/>
  <c r="R486" i="8"/>
  <c r="F487" i="8"/>
  <c r="G487" i="8"/>
  <c r="H487" i="8"/>
  <c r="I487" i="8"/>
  <c r="J487" i="8"/>
  <c r="K487" i="8"/>
  <c r="L487" i="8"/>
  <c r="M487" i="8"/>
  <c r="N487" i="8"/>
  <c r="O487" i="8"/>
  <c r="P487" i="8"/>
  <c r="Q487" i="8"/>
  <c r="R487" i="8"/>
  <c r="F488" i="8"/>
  <c r="G488" i="8"/>
  <c r="H488" i="8"/>
  <c r="I488" i="8"/>
  <c r="J488" i="8"/>
  <c r="K488" i="8"/>
  <c r="L488" i="8"/>
  <c r="M488" i="8"/>
  <c r="N488" i="8"/>
  <c r="O488" i="8"/>
  <c r="P488" i="8"/>
  <c r="Q488" i="8"/>
  <c r="R488" i="8"/>
  <c r="S492" i="8"/>
  <c r="S493" i="8"/>
  <c r="F494" i="8"/>
  <c r="G494" i="8"/>
  <c r="H494" i="8"/>
  <c r="H548" i="8" s="1"/>
  <c r="I494" i="8"/>
  <c r="J494" i="8"/>
  <c r="K494" i="8"/>
  <c r="L494" i="8"/>
  <c r="M494" i="8"/>
  <c r="N494" i="8"/>
  <c r="O494" i="8"/>
  <c r="P494" i="8"/>
  <c r="P548" i="8" s="1"/>
  <c r="Q494" i="8"/>
  <c r="R494" i="8"/>
  <c r="S494" i="8"/>
  <c r="F499" i="8"/>
  <c r="G499" i="8"/>
  <c r="H499" i="8"/>
  <c r="H502" i="8" s="1"/>
  <c r="H552" i="8" s="1"/>
  <c r="I499" i="8"/>
  <c r="J499" i="8"/>
  <c r="K499" i="8"/>
  <c r="L499" i="8"/>
  <c r="M499" i="8"/>
  <c r="N499" i="8"/>
  <c r="O499" i="8"/>
  <c r="P499" i="8"/>
  <c r="Q499" i="8"/>
  <c r="R499" i="8"/>
  <c r="F500" i="8"/>
  <c r="G500" i="8"/>
  <c r="H500" i="8"/>
  <c r="I500" i="8"/>
  <c r="I502" i="8" s="1"/>
  <c r="I552" i="8" s="1"/>
  <c r="J500" i="8"/>
  <c r="K500" i="8"/>
  <c r="L500" i="8"/>
  <c r="M500" i="8"/>
  <c r="N500" i="8"/>
  <c r="O500" i="8"/>
  <c r="P500" i="8"/>
  <c r="Q500" i="8"/>
  <c r="Q502" i="8" s="1"/>
  <c r="Q552" i="8" s="1"/>
  <c r="R500" i="8"/>
  <c r="F501" i="8"/>
  <c r="G501" i="8"/>
  <c r="H501" i="8"/>
  <c r="I501" i="8"/>
  <c r="J501" i="8"/>
  <c r="K501" i="8"/>
  <c r="L501" i="8"/>
  <c r="M501" i="8"/>
  <c r="N501" i="8"/>
  <c r="O501" i="8"/>
  <c r="P501" i="8"/>
  <c r="Q501" i="8"/>
  <c r="R501" i="8"/>
  <c r="K502" i="8"/>
  <c r="K552" i="8" s="1"/>
  <c r="S504" i="8"/>
  <c r="F505" i="8"/>
  <c r="F556" i="8" s="1"/>
  <c r="G505" i="8"/>
  <c r="G556" i="8" s="1"/>
  <c r="H505" i="8"/>
  <c r="H556" i="8" s="1"/>
  <c r="I505" i="8"/>
  <c r="I556" i="8" s="1"/>
  <c r="J505" i="8"/>
  <c r="K505" i="8"/>
  <c r="K556" i="8" s="1"/>
  <c r="L505" i="8"/>
  <c r="L556" i="8" s="1"/>
  <c r="M505" i="8"/>
  <c r="M556" i="8" s="1"/>
  <c r="N505" i="8"/>
  <c r="N556" i="8" s="1"/>
  <c r="O505" i="8"/>
  <c r="O556" i="8" s="1"/>
  <c r="P505" i="8"/>
  <c r="P556" i="8" s="1"/>
  <c r="Q505" i="8"/>
  <c r="Q556" i="8" s="1"/>
  <c r="R505" i="8"/>
  <c r="F507" i="8"/>
  <c r="A513" i="8"/>
  <c r="Q513" i="8"/>
  <c r="A514" i="8"/>
  <c r="G514" i="8"/>
  <c r="S514" i="8"/>
  <c r="A515" i="8"/>
  <c r="F515" i="8"/>
  <c r="G515" i="8"/>
  <c r="Q515" i="8"/>
  <c r="G516" i="8"/>
  <c r="P516" i="8"/>
  <c r="Q516" i="8"/>
  <c r="A517" i="8"/>
  <c r="G517" i="8"/>
  <c r="P517" i="8"/>
  <c r="Q517" i="8"/>
  <c r="F518" i="8"/>
  <c r="P518" i="8"/>
  <c r="Q518" i="8"/>
  <c r="Q519" i="8"/>
  <c r="A520" i="8"/>
  <c r="F520" i="8"/>
  <c r="H520" i="8"/>
  <c r="Q520" i="8"/>
  <c r="F525" i="8"/>
  <c r="G525" i="8"/>
  <c r="H525" i="8"/>
  <c r="I525" i="8"/>
  <c r="J525" i="8"/>
  <c r="K525" i="8"/>
  <c r="L525" i="8"/>
  <c r="M525" i="8"/>
  <c r="N525" i="8"/>
  <c r="O525" i="8"/>
  <c r="P525" i="8"/>
  <c r="Q525" i="8"/>
  <c r="R525" i="8"/>
  <c r="A527" i="8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I544" i="8"/>
  <c r="F548" i="8"/>
  <c r="G548" i="8"/>
  <c r="I548" i="8"/>
  <c r="J548" i="8"/>
  <c r="K548" i="8"/>
  <c r="L548" i="8"/>
  <c r="M548" i="8"/>
  <c r="N548" i="8"/>
  <c r="O548" i="8"/>
  <c r="Q548" i="8"/>
  <c r="R548" i="8"/>
  <c r="S548" i="8"/>
  <c r="F554" i="8"/>
  <c r="G554" i="8"/>
  <c r="H554" i="8"/>
  <c r="I554" i="8"/>
  <c r="J554" i="8"/>
  <c r="K554" i="8"/>
  <c r="L554" i="8"/>
  <c r="M554" i="8"/>
  <c r="N554" i="8"/>
  <c r="O554" i="8"/>
  <c r="P554" i="8"/>
  <c r="Q554" i="8"/>
  <c r="R554" i="8"/>
  <c r="S554" i="8"/>
  <c r="J556" i="8"/>
  <c r="R556" i="8"/>
  <c r="A570" i="8"/>
  <c r="Q570" i="8"/>
  <c r="S303" i="8" l="1"/>
  <c r="S271" i="8"/>
  <c r="S96" i="8"/>
  <c r="S80" i="8"/>
  <c r="G83" i="8"/>
  <c r="S42" i="8"/>
  <c r="K482" i="8"/>
  <c r="K544" i="8" s="1"/>
  <c r="P476" i="8"/>
  <c r="P542" i="8" s="1"/>
  <c r="H476" i="8"/>
  <c r="H542" i="8" s="1"/>
  <c r="M476" i="8"/>
  <c r="M542" i="8" s="1"/>
  <c r="S384" i="8"/>
  <c r="M361" i="8"/>
  <c r="S335" i="8"/>
  <c r="M337" i="8"/>
  <c r="O337" i="8"/>
  <c r="L313" i="8"/>
  <c r="K280" i="8"/>
  <c r="J256" i="8"/>
  <c r="K248" i="8"/>
  <c r="L216" i="8"/>
  <c r="G159" i="8"/>
  <c r="M151" i="8"/>
  <c r="S139" i="8"/>
  <c r="G143" i="8"/>
  <c r="I90" i="8"/>
  <c r="N46" i="8"/>
  <c r="S480" i="8"/>
  <c r="R482" i="8"/>
  <c r="R544" i="8" s="1"/>
  <c r="J482" i="8"/>
  <c r="J544" i="8" s="1"/>
  <c r="K476" i="8"/>
  <c r="K542" i="8" s="1"/>
  <c r="S392" i="8"/>
  <c r="L361" i="8"/>
  <c r="Q329" i="8"/>
  <c r="K329" i="8"/>
  <c r="R280" i="8"/>
  <c r="Q256" i="8"/>
  <c r="P216" i="8"/>
  <c r="M216" i="8"/>
  <c r="P208" i="8"/>
  <c r="H208" i="8"/>
  <c r="S155" i="8"/>
  <c r="M104" i="8"/>
  <c r="O104" i="8"/>
  <c r="G104" i="8"/>
  <c r="P90" i="8"/>
  <c r="H90" i="8"/>
  <c r="R90" i="8"/>
  <c r="J90" i="8"/>
  <c r="R76" i="8"/>
  <c r="J76" i="8"/>
  <c r="P30" i="8"/>
  <c r="S26" i="8"/>
  <c r="K489" i="8"/>
  <c r="K546" i="8" s="1"/>
  <c r="L377" i="8"/>
  <c r="S360" i="8"/>
  <c r="R329" i="8"/>
  <c r="J329" i="8"/>
  <c r="R313" i="8"/>
  <c r="J313" i="8"/>
  <c r="Q280" i="8"/>
  <c r="I280" i="8"/>
  <c r="Q248" i="8"/>
  <c r="Q192" i="8"/>
  <c r="N159" i="8"/>
  <c r="K151" i="8"/>
  <c r="S100" i="8"/>
  <c r="L90" i="8"/>
  <c r="Q90" i="8"/>
  <c r="F76" i="8"/>
  <c r="K76" i="8"/>
  <c r="M30" i="8"/>
  <c r="P482" i="8"/>
  <c r="H482" i="8"/>
  <c r="H544" i="8" s="1"/>
  <c r="J452" i="8"/>
  <c r="J538" i="8" s="1"/>
  <c r="S427" i="8"/>
  <c r="S419" i="8"/>
  <c r="K377" i="8"/>
  <c r="M377" i="8"/>
  <c r="M321" i="8"/>
  <c r="G321" i="8"/>
  <c r="M305" i="8"/>
  <c r="G272" i="8"/>
  <c r="S254" i="8"/>
  <c r="L111" i="8"/>
  <c r="M76" i="8"/>
  <c r="M54" i="8"/>
  <c r="O489" i="8"/>
  <c r="O546" i="8" s="1"/>
  <c r="L489" i="8"/>
  <c r="L546" i="8" s="1"/>
  <c r="Q368" i="8"/>
  <c r="O321" i="8"/>
  <c r="O340" i="8" s="1"/>
  <c r="S319" i="8"/>
  <c r="L321" i="8"/>
  <c r="N321" i="8"/>
  <c r="F321" i="8"/>
  <c r="I313" i="8"/>
  <c r="F305" i="8"/>
  <c r="H272" i="8"/>
  <c r="M272" i="8"/>
  <c r="S223" i="8"/>
  <c r="L76" i="8"/>
  <c r="L38" i="8"/>
  <c r="N30" i="8"/>
  <c r="G489" i="8"/>
  <c r="G546" i="8" s="1"/>
  <c r="F489" i="8"/>
  <c r="F546" i="8" s="1"/>
  <c r="P489" i="8"/>
  <c r="P546" i="8" s="1"/>
  <c r="S486" i="8"/>
  <c r="L482" i="8"/>
  <c r="L544" i="8" s="1"/>
  <c r="S376" i="8"/>
  <c r="P368" i="8"/>
  <c r="H368" i="8"/>
  <c r="S364" i="8"/>
  <c r="O272" i="8"/>
  <c r="Q224" i="8"/>
  <c r="P224" i="8"/>
  <c r="S219" i="8"/>
  <c r="S199" i="8"/>
  <c r="M200" i="8"/>
  <c r="I192" i="8"/>
  <c r="O97" i="8"/>
  <c r="Q83" i="8"/>
  <c r="I83" i="8"/>
  <c r="P46" i="8"/>
  <c r="H46" i="8"/>
  <c r="K22" i="8"/>
  <c r="L502" i="8"/>
  <c r="L552" i="8" s="1"/>
  <c r="G476" i="8"/>
  <c r="G542" i="8" s="1"/>
  <c r="H489" i="8"/>
  <c r="H546" i="8" s="1"/>
  <c r="R502" i="8"/>
  <c r="R552" i="8" s="1"/>
  <c r="K452" i="8"/>
  <c r="K538" i="8" s="1"/>
  <c r="H452" i="8"/>
  <c r="H538" i="8" s="1"/>
  <c r="S386" i="8"/>
  <c r="S358" i="8"/>
  <c r="S357" i="8"/>
  <c r="S317" i="8"/>
  <c r="S312" i="8"/>
  <c r="S304" i="8"/>
  <c r="S277" i="8"/>
  <c r="S255" i="8"/>
  <c r="N256" i="8"/>
  <c r="S214" i="8"/>
  <c r="S190" i="8"/>
  <c r="S149" i="8"/>
  <c r="Q143" i="8"/>
  <c r="I143" i="8"/>
  <c r="S109" i="8"/>
  <c r="P104" i="8"/>
  <c r="H104" i="8"/>
  <c r="S93" i="8"/>
  <c r="S25" i="8"/>
  <c r="Q489" i="8"/>
  <c r="Q546" i="8" s="1"/>
  <c r="I489" i="8"/>
  <c r="I546" i="8" s="1"/>
  <c r="S485" i="8"/>
  <c r="Q452" i="8"/>
  <c r="Q538" i="8" s="1"/>
  <c r="M452" i="8"/>
  <c r="M538" i="8" s="1"/>
  <c r="Q430" i="8"/>
  <c r="Q536" i="8" s="1"/>
  <c r="S416" i="8"/>
  <c r="N368" i="8"/>
  <c r="S365" i="8"/>
  <c r="L368" i="8"/>
  <c r="K337" i="8"/>
  <c r="P337" i="8"/>
  <c r="H337" i="8"/>
  <c r="S324" i="8"/>
  <c r="N313" i="8"/>
  <c r="F313" i="8"/>
  <c r="S268" i="8"/>
  <c r="L272" i="8"/>
  <c r="M256" i="8"/>
  <c r="H224" i="8"/>
  <c r="N224" i="8"/>
  <c r="R216" i="8"/>
  <c r="J216" i="8"/>
  <c r="P192" i="8"/>
  <c r="H192" i="8"/>
  <c r="R167" i="8"/>
  <c r="J167" i="8"/>
  <c r="N167" i="8"/>
  <c r="R159" i="8"/>
  <c r="J159" i="8"/>
  <c r="O151" i="8"/>
  <c r="G151" i="8"/>
  <c r="K143" i="8"/>
  <c r="S128" i="8"/>
  <c r="Q111" i="8"/>
  <c r="I111" i="8"/>
  <c r="Q104" i="8"/>
  <c r="I104" i="8"/>
  <c r="Q97" i="8"/>
  <c r="I97" i="8"/>
  <c r="S89" i="8"/>
  <c r="K83" i="8"/>
  <c r="O76" i="8"/>
  <c r="G76" i="8"/>
  <c r="R54" i="8"/>
  <c r="J54" i="8"/>
  <c r="N54" i="8"/>
  <c r="Q46" i="8"/>
  <c r="Q38" i="8"/>
  <c r="I38" i="8"/>
  <c r="P22" i="8"/>
  <c r="L476" i="8"/>
  <c r="L542" i="8" s="1"/>
  <c r="N430" i="8"/>
  <c r="N536" i="8" s="1"/>
  <c r="F395" i="8"/>
  <c r="F534" i="8" s="1"/>
  <c r="S374" i="8"/>
  <c r="S373" i="8"/>
  <c r="P377" i="8"/>
  <c r="H377" i="8"/>
  <c r="M368" i="8"/>
  <c r="K368" i="8"/>
  <c r="S359" i="8"/>
  <c r="O361" i="8"/>
  <c r="G361" i="8"/>
  <c r="J337" i="8"/>
  <c r="S327" i="8"/>
  <c r="M329" i="8"/>
  <c r="S318" i="8"/>
  <c r="P313" i="8"/>
  <c r="H313" i="8"/>
  <c r="Q305" i="8"/>
  <c r="I305" i="8"/>
  <c r="S278" i="8"/>
  <c r="S275" i="8"/>
  <c r="Q272" i="8"/>
  <c r="R224" i="8"/>
  <c r="J224" i="8"/>
  <c r="S215" i="8"/>
  <c r="S197" i="8"/>
  <c r="P200" i="8"/>
  <c r="H200" i="8"/>
  <c r="S191" i="8"/>
  <c r="S165" i="8"/>
  <c r="M167" i="8"/>
  <c r="Q159" i="8"/>
  <c r="I159" i="8"/>
  <c r="S141" i="8"/>
  <c r="M90" i="8"/>
  <c r="N76" i="8"/>
  <c r="S72" i="8"/>
  <c r="M502" i="8"/>
  <c r="M552" i="8" s="1"/>
  <c r="J502" i="8"/>
  <c r="J552" i="8" s="1"/>
  <c r="S450" i="8"/>
  <c r="R452" i="8"/>
  <c r="R538" i="8" s="1"/>
  <c r="S446" i="8"/>
  <c r="N452" i="8"/>
  <c r="N538" i="8" s="1"/>
  <c r="F452" i="8"/>
  <c r="F538" i="8" s="1"/>
  <c r="S428" i="8"/>
  <c r="N395" i="8"/>
  <c r="N534" i="8" s="1"/>
  <c r="O377" i="8"/>
  <c r="G377" i="8"/>
  <c r="F361" i="8"/>
  <c r="L337" i="8"/>
  <c r="S333" i="8"/>
  <c r="S332" i="8"/>
  <c r="S328" i="8"/>
  <c r="O329" i="8"/>
  <c r="G329" i="8"/>
  <c r="L329" i="8"/>
  <c r="L340" i="8" s="1"/>
  <c r="S320" i="8"/>
  <c r="O313" i="8"/>
  <c r="G313" i="8"/>
  <c r="P305" i="8"/>
  <c r="S300" i="8"/>
  <c r="M280" i="8"/>
  <c r="P272" i="8"/>
  <c r="R208" i="8"/>
  <c r="J208" i="8"/>
  <c r="O200" i="8"/>
  <c r="M192" i="8"/>
  <c r="K192" i="8"/>
  <c r="O167" i="8"/>
  <c r="G167" i="8"/>
  <c r="K159" i="8"/>
  <c r="P151" i="8"/>
  <c r="P169" i="8" s="1"/>
  <c r="H151" i="8"/>
  <c r="N111" i="8"/>
  <c r="R97" i="8"/>
  <c r="J97" i="8"/>
  <c r="M83" i="8"/>
  <c r="P76" i="8"/>
  <c r="H76" i="8"/>
  <c r="O54" i="8"/>
  <c r="R46" i="8"/>
  <c r="J46" i="8"/>
  <c r="R38" i="8"/>
  <c r="J38" i="8"/>
  <c r="N38" i="8"/>
  <c r="Q30" i="8"/>
  <c r="I30" i="8"/>
  <c r="Q22" i="8"/>
  <c r="I22" i="8"/>
  <c r="G502" i="8"/>
  <c r="G552" i="8" s="1"/>
  <c r="S488" i="8"/>
  <c r="Q482" i="8"/>
  <c r="Q544" i="8" s="1"/>
  <c r="N482" i="8"/>
  <c r="N544" i="8" s="1"/>
  <c r="S472" i="8"/>
  <c r="S447" i="8"/>
  <c r="S438" i="8"/>
  <c r="N377" i="8"/>
  <c r="S371" i="8"/>
  <c r="S366" i="8"/>
  <c r="R361" i="8"/>
  <c r="S339" i="8"/>
  <c r="N329" i="8"/>
  <c r="F329" i="8"/>
  <c r="S310" i="8"/>
  <c r="R305" i="8"/>
  <c r="R340" i="8" s="1"/>
  <c r="J305" i="8"/>
  <c r="S279" i="8"/>
  <c r="L280" i="8"/>
  <c r="R272" i="8"/>
  <c r="S259" i="8"/>
  <c r="M248" i="8"/>
  <c r="I248" i="8"/>
  <c r="Q200" i="8"/>
  <c r="I200" i="8"/>
  <c r="L151" i="8"/>
  <c r="P143" i="8"/>
  <c r="H143" i="8"/>
  <c r="S110" i="8"/>
  <c r="M111" i="8"/>
  <c r="N97" i="8"/>
  <c r="N90" i="8"/>
  <c r="P83" i="8"/>
  <c r="H83" i="8"/>
  <c r="S73" i="8"/>
  <c r="S36" i="8"/>
  <c r="P502" i="8"/>
  <c r="P552" i="8" s="1"/>
  <c r="M489" i="8"/>
  <c r="M546" i="8" s="1"/>
  <c r="O395" i="8"/>
  <c r="O534" i="8" s="1"/>
  <c r="G395" i="8"/>
  <c r="G534" i="8" s="1"/>
  <c r="S385" i="8"/>
  <c r="R368" i="8"/>
  <c r="J368" i="8"/>
  <c r="Q361" i="8"/>
  <c r="I361" i="8"/>
  <c r="S334" i="8"/>
  <c r="P329" i="8"/>
  <c r="H329" i="8"/>
  <c r="Q321" i="8"/>
  <c r="I321" i="8"/>
  <c r="L305" i="8"/>
  <c r="S301" i="8"/>
  <c r="N280" i="8"/>
  <c r="F280" i="8"/>
  <c r="I272" i="8"/>
  <c r="I340" i="8" s="1"/>
  <c r="N272" i="8"/>
  <c r="N340" i="8" s="1"/>
  <c r="F272" i="8"/>
  <c r="F340" i="8" s="1"/>
  <c r="I256" i="8"/>
  <c r="N248" i="8"/>
  <c r="F248" i="8"/>
  <c r="H216" i="8"/>
  <c r="N192" i="8"/>
  <c r="P167" i="8"/>
  <c r="H167" i="8"/>
  <c r="S157" i="8"/>
  <c r="O111" i="8"/>
  <c r="G111" i="8"/>
  <c r="K104" i="8"/>
  <c r="K97" i="8"/>
  <c r="Q76" i="8"/>
  <c r="I76" i="8"/>
  <c r="P54" i="8"/>
  <c r="H54" i="8"/>
  <c r="K46" i="8"/>
  <c r="O38" i="8"/>
  <c r="G38" i="8"/>
  <c r="S28" i="8"/>
  <c r="R30" i="8"/>
  <c r="J30" i="8"/>
  <c r="R22" i="8"/>
  <c r="J22" i="8"/>
  <c r="N22" i="8"/>
  <c r="O482" i="8"/>
  <c r="G482" i="8"/>
  <c r="Q476" i="8"/>
  <c r="Q542" i="8" s="1"/>
  <c r="N476" i="8"/>
  <c r="N542" i="8" s="1"/>
  <c r="S473" i="8"/>
  <c r="S471" i="8"/>
  <c r="O452" i="8"/>
  <c r="O538" i="8" s="1"/>
  <c r="G452" i="8"/>
  <c r="G538" i="8" s="1"/>
  <c r="S415" i="8"/>
  <c r="Q395" i="8"/>
  <c r="Q534" i="8" s="1"/>
  <c r="I395" i="8"/>
  <c r="I534" i="8" s="1"/>
  <c r="S388" i="8"/>
  <c r="K361" i="8"/>
  <c r="P361" i="8"/>
  <c r="H361" i="8"/>
  <c r="S336" i="8"/>
  <c r="K321" i="8"/>
  <c r="P321" i="8"/>
  <c r="S316" i="8"/>
  <c r="S311" i="8"/>
  <c r="S308" i="8"/>
  <c r="K305" i="8"/>
  <c r="P280" i="8"/>
  <c r="H280" i="8"/>
  <c r="K272" i="8"/>
  <c r="R248" i="8"/>
  <c r="J248" i="8"/>
  <c r="L224" i="8"/>
  <c r="L208" i="8"/>
  <c r="R200" i="8"/>
  <c r="J200" i="8"/>
  <c r="R192" i="8"/>
  <c r="J192" i="8"/>
  <c r="L167" i="8"/>
  <c r="P159" i="8"/>
  <c r="H159" i="8"/>
  <c r="M159" i="8"/>
  <c r="N143" i="8"/>
  <c r="N169" i="8" s="1"/>
  <c r="S108" i="8"/>
  <c r="K111" i="8"/>
  <c r="R104" i="8"/>
  <c r="J104" i="8"/>
  <c r="G97" i="8"/>
  <c r="O90" i="8"/>
  <c r="S51" i="8"/>
  <c r="L46" i="8"/>
  <c r="S41" i="8"/>
  <c r="H30" i="8"/>
  <c r="S481" i="8"/>
  <c r="P452" i="8"/>
  <c r="P538" i="8" s="1"/>
  <c r="S421" i="8"/>
  <c r="S394" i="8"/>
  <c r="Q377" i="8"/>
  <c r="I377" i="8"/>
  <c r="S372" i="8"/>
  <c r="S367" i="8"/>
  <c r="J361" i="8"/>
  <c r="R337" i="8"/>
  <c r="S326" i="8"/>
  <c r="R321" i="8"/>
  <c r="J321" i="8"/>
  <c r="M313" i="8"/>
  <c r="M340" i="8" s="1"/>
  <c r="S302" i="8"/>
  <c r="O280" i="8"/>
  <c r="G280" i="8"/>
  <c r="S267" i="8"/>
  <c r="R256" i="8"/>
  <c r="L256" i="8"/>
  <c r="S246" i="8"/>
  <c r="S204" i="8"/>
  <c r="K208" i="8"/>
  <c r="N200" i="8"/>
  <c r="F200" i="8"/>
  <c r="N151" i="8"/>
  <c r="R143" i="8"/>
  <c r="J143" i="8"/>
  <c r="J169" i="8" s="1"/>
  <c r="P111" i="8"/>
  <c r="H111" i="8"/>
  <c r="P97" i="8"/>
  <c r="H97" i="8"/>
  <c r="K90" i="8"/>
  <c r="R83" i="8"/>
  <c r="J83" i="8"/>
  <c r="Q54" i="8"/>
  <c r="I54" i="8"/>
  <c r="P38" i="8"/>
  <c r="H38" i="8"/>
  <c r="G30" i="8"/>
  <c r="K30" i="8"/>
  <c r="K131" i="8" s="1"/>
  <c r="K133" i="8" s="1"/>
  <c r="O22" i="8"/>
  <c r="I430" i="8"/>
  <c r="I536" i="8" s="1"/>
  <c r="S417" i="8"/>
  <c r="S445" i="8"/>
  <c r="O502" i="8"/>
  <c r="O552" i="8" s="1"/>
  <c r="S500" i="8"/>
  <c r="S501" i="8"/>
  <c r="H507" i="8"/>
  <c r="H509" i="8" s="1"/>
  <c r="H558" i="8" s="1"/>
  <c r="O544" i="8"/>
  <c r="G544" i="8"/>
  <c r="F509" i="8"/>
  <c r="F558" i="8" s="1"/>
  <c r="S422" i="8"/>
  <c r="F430" i="8"/>
  <c r="F536" i="8" s="1"/>
  <c r="G507" i="8"/>
  <c r="G509" i="8" s="1"/>
  <c r="G558" i="8" s="1"/>
  <c r="S426" i="8"/>
  <c r="S474" i="8"/>
  <c r="S487" i="8"/>
  <c r="R489" i="8"/>
  <c r="R546" i="8" s="1"/>
  <c r="J489" i="8"/>
  <c r="J546" i="8" s="1"/>
  <c r="P544" i="8"/>
  <c r="L395" i="8"/>
  <c r="L534" i="8" s="1"/>
  <c r="S499" i="8"/>
  <c r="F502" i="8"/>
  <c r="F552" i="8" s="1"/>
  <c r="S505" i="8"/>
  <c r="S479" i="8"/>
  <c r="N502" i="8"/>
  <c r="N552" i="8" s="1"/>
  <c r="S475" i="8"/>
  <c r="R476" i="8"/>
  <c r="R542" i="8" s="1"/>
  <c r="J476" i="8"/>
  <c r="J542" i="8" s="1"/>
  <c r="S448" i="8"/>
  <c r="S435" i="8"/>
  <c r="M395" i="8"/>
  <c r="M534" i="8" s="1"/>
  <c r="K395" i="8"/>
  <c r="K534" i="8" s="1"/>
  <c r="R377" i="8"/>
  <c r="J377" i="8"/>
  <c r="S442" i="8"/>
  <c r="S436" i="8"/>
  <c r="S418" i="8"/>
  <c r="S414" i="8"/>
  <c r="S368" i="8"/>
  <c r="S449" i="8"/>
  <c r="S433" i="8"/>
  <c r="S429" i="8"/>
  <c r="S423" i="8"/>
  <c r="S420" i="8"/>
  <c r="L430" i="8"/>
  <c r="L536" i="8" s="1"/>
  <c r="S390" i="8"/>
  <c r="S389" i="8"/>
  <c r="S305" i="8"/>
  <c r="S437" i="8"/>
  <c r="M430" i="8"/>
  <c r="M536" i="8" s="1"/>
  <c r="K430" i="8"/>
  <c r="K536" i="8" s="1"/>
  <c r="O430" i="8"/>
  <c r="O536" i="8" s="1"/>
  <c r="G430" i="8"/>
  <c r="G536" i="8" s="1"/>
  <c r="S375" i="8"/>
  <c r="F476" i="8"/>
  <c r="F542" i="8" s="1"/>
  <c r="S443" i="8"/>
  <c r="S440" i="8"/>
  <c r="S391" i="8"/>
  <c r="S387" i="8"/>
  <c r="S444" i="8"/>
  <c r="L452" i="8"/>
  <c r="L538" i="8" s="1"/>
  <c r="S434" i="8"/>
  <c r="S425" i="8"/>
  <c r="S424" i="8"/>
  <c r="P430" i="8"/>
  <c r="P536" i="8" s="1"/>
  <c r="H430" i="8"/>
  <c r="H536" i="8" s="1"/>
  <c r="S393" i="8"/>
  <c r="P395" i="8"/>
  <c r="P534" i="8" s="1"/>
  <c r="H395" i="8"/>
  <c r="H534" i="8" s="1"/>
  <c r="F482" i="8"/>
  <c r="I452" i="8"/>
  <c r="I538" i="8" s="1"/>
  <c r="S451" i="8"/>
  <c r="S441" i="8"/>
  <c r="S439" i="8"/>
  <c r="R430" i="8"/>
  <c r="R536" i="8" s="1"/>
  <c r="J430" i="8"/>
  <c r="J536" i="8" s="1"/>
  <c r="R395" i="8"/>
  <c r="R534" i="8" s="1"/>
  <c r="J395" i="8"/>
  <c r="J534" i="8" s="1"/>
  <c r="G340" i="8"/>
  <c r="F377" i="8"/>
  <c r="S221" i="8"/>
  <c r="F224" i="8"/>
  <c r="K224" i="8"/>
  <c r="Q216" i="8"/>
  <c r="I216" i="8"/>
  <c r="O216" i="8"/>
  <c r="G216" i="8"/>
  <c r="O208" i="8"/>
  <c r="G208" i="8"/>
  <c r="S195" i="8"/>
  <c r="S158" i="8"/>
  <c r="F159" i="8"/>
  <c r="S142" i="8"/>
  <c r="F143" i="8"/>
  <c r="S129" i="8"/>
  <c r="S53" i="8"/>
  <c r="S44" i="8"/>
  <c r="F256" i="8"/>
  <c r="S252" i="8"/>
  <c r="S207" i="8"/>
  <c r="F167" i="8"/>
  <c r="S162" i="8"/>
  <c r="F151" i="8"/>
  <c r="S146" i="8"/>
  <c r="S103" i="8"/>
  <c r="F104" i="8"/>
  <c r="S82" i="8"/>
  <c r="F38" i="8"/>
  <c r="S33" i="8"/>
  <c r="S19" i="8"/>
  <c r="H22" i="8"/>
  <c r="S269" i="8"/>
  <c r="P248" i="8"/>
  <c r="H248" i="8"/>
  <c r="Q261" i="8"/>
  <c r="S189" i="8"/>
  <c r="F192" i="8"/>
  <c r="O169" i="8"/>
  <c r="F111" i="8"/>
  <c r="S107" i="8"/>
  <c r="S29" i="8"/>
  <c r="F30" i="8"/>
  <c r="F368" i="8"/>
  <c r="O256" i="8"/>
  <c r="G256" i="8"/>
  <c r="S247" i="8"/>
  <c r="S222" i="8"/>
  <c r="N216" i="8"/>
  <c r="F216" i="8"/>
  <c r="M208" i="8"/>
  <c r="G169" i="8"/>
  <c r="S102" i="8"/>
  <c r="S325" i="8"/>
  <c r="S309" i="8"/>
  <c r="S276" i="8"/>
  <c r="S270" i="8"/>
  <c r="J272" i="8"/>
  <c r="S253" i="8"/>
  <c r="K256" i="8"/>
  <c r="S245" i="8"/>
  <c r="S243" i="8"/>
  <c r="O224" i="8"/>
  <c r="G224" i="8"/>
  <c r="S211" i="8"/>
  <c r="K216" i="8"/>
  <c r="N208" i="8"/>
  <c r="S205" i="8"/>
  <c r="F208" i="8"/>
  <c r="S203" i="8"/>
  <c r="K200" i="8"/>
  <c r="O192" i="8"/>
  <c r="G192" i="8"/>
  <c r="S163" i="8"/>
  <c r="S147" i="8"/>
  <c r="L83" i="8"/>
  <c r="S81" i="8"/>
  <c r="S79" i="8"/>
  <c r="S37" i="8"/>
  <c r="S34" i="8"/>
  <c r="S20" i="8"/>
  <c r="S258" i="8"/>
  <c r="P256" i="8"/>
  <c r="H256" i="8"/>
  <c r="O248" i="8"/>
  <c r="G248" i="8"/>
  <c r="S213" i="8"/>
  <c r="S166" i="8"/>
  <c r="L159" i="8"/>
  <c r="S156" i="8"/>
  <c r="S150" i="8"/>
  <c r="L143" i="8"/>
  <c r="S140" i="8"/>
  <c r="S94" i="8"/>
  <c r="S87" i="8"/>
  <c r="F90" i="8"/>
  <c r="S75" i="8"/>
  <c r="F54" i="8"/>
  <c r="S49" i="8"/>
  <c r="N131" i="8"/>
  <c r="N133" i="8" s="1"/>
  <c r="F22" i="8"/>
  <c r="S17" i="8"/>
  <c r="S244" i="8"/>
  <c r="L248" i="8"/>
  <c r="S220" i="8"/>
  <c r="S164" i="8"/>
  <c r="Q167" i="8"/>
  <c r="I167" i="8"/>
  <c r="S154" i="8"/>
  <c r="S148" i="8"/>
  <c r="Q151" i="8"/>
  <c r="I151" i="8"/>
  <c r="S138" i="8"/>
  <c r="L104" i="8"/>
  <c r="S101" i="8"/>
  <c r="S52" i="8"/>
  <c r="S45" i="8"/>
  <c r="F46" i="8"/>
  <c r="S43" i="8"/>
  <c r="S35" i="8"/>
  <c r="S21" i="8"/>
  <c r="H321" i="8"/>
  <c r="H305" i="8"/>
  <c r="S251" i="8"/>
  <c r="M224" i="8"/>
  <c r="S206" i="8"/>
  <c r="S188" i="8"/>
  <c r="L192" i="8"/>
  <c r="S187" i="8"/>
  <c r="M143" i="8"/>
  <c r="S88" i="8"/>
  <c r="G90" i="8"/>
  <c r="S86" i="8"/>
  <c r="S50" i="8"/>
  <c r="G54" i="8"/>
  <c r="L30" i="8"/>
  <c r="S27" i="8"/>
  <c r="S18" i="8"/>
  <c r="G22" i="8"/>
  <c r="S212" i="8"/>
  <c r="G200" i="8"/>
  <c r="S196" i="8"/>
  <c r="F97" i="8"/>
  <c r="S74" i="8"/>
  <c r="I46" i="8"/>
  <c r="S95" i="8"/>
  <c r="J340" i="8" l="1"/>
  <c r="Q131" i="8"/>
  <c r="Q133" i="8" s="1"/>
  <c r="R131" i="8"/>
  <c r="R133" i="8" s="1"/>
  <c r="M131" i="8"/>
  <c r="M133" i="8" s="1"/>
  <c r="M528" i="8" s="1"/>
  <c r="K169" i="8"/>
  <c r="P340" i="8"/>
  <c r="P379" i="8" s="1"/>
  <c r="P454" i="8" s="1"/>
  <c r="P496" i="8" s="1"/>
  <c r="R261" i="8"/>
  <c r="P131" i="8"/>
  <c r="P133" i="8" s="1"/>
  <c r="O131" i="8"/>
  <c r="O133" i="8" s="1"/>
  <c r="K340" i="8"/>
  <c r="L131" i="8"/>
  <c r="L133" i="8" s="1"/>
  <c r="R169" i="8"/>
  <c r="R379" i="8" s="1"/>
  <c r="R454" i="8" s="1"/>
  <c r="R496" i="8" s="1"/>
  <c r="Q340" i="8"/>
  <c r="Q169" i="8"/>
  <c r="Q379" i="8" s="1"/>
  <c r="H261" i="8"/>
  <c r="K261" i="8"/>
  <c r="I261" i="8"/>
  <c r="S361" i="8"/>
  <c r="J131" i="8"/>
  <c r="J133" i="8" s="1"/>
  <c r="H169" i="8"/>
  <c r="M169" i="8"/>
  <c r="L261" i="8"/>
  <c r="L379" i="8" s="1"/>
  <c r="L454" i="8" s="1"/>
  <c r="L496" i="8" s="1"/>
  <c r="N261" i="8"/>
  <c r="N379" i="8" s="1"/>
  <c r="F261" i="8"/>
  <c r="G131" i="8"/>
  <c r="G133" i="8" s="1"/>
  <c r="M261" i="8"/>
  <c r="S272" i="8"/>
  <c r="J261" i="8"/>
  <c r="J379" i="8" s="1"/>
  <c r="H340" i="8"/>
  <c r="P261" i="8"/>
  <c r="L169" i="8"/>
  <c r="S224" i="8"/>
  <c r="S476" i="8"/>
  <c r="S542" i="8" s="1"/>
  <c r="K379" i="8"/>
  <c r="K381" i="8" s="1"/>
  <c r="S337" i="8"/>
  <c r="H131" i="8"/>
  <c r="H133" i="8" s="1"/>
  <c r="S321" i="8"/>
  <c r="S395" i="8"/>
  <c r="I131" i="8"/>
  <c r="I133" i="8" s="1"/>
  <c r="I528" i="8" s="1"/>
  <c r="I169" i="8"/>
  <c r="I379" i="8" s="1"/>
  <c r="I454" i="8" s="1"/>
  <c r="I496" i="8" s="1"/>
  <c r="K530" i="8"/>
  <c r="S208" i="8"/>
  <c r="G528" i="8"/>
  <c r="S30" i="8"/>
  <c r="S256" i="8"/>
  <c r="N528" i="8"/>
  <c r="O261" i="8"/>
  <c r="H528" i="8"/>
  <c r="F544" i="8"/>
  <c r="I507" i="8"/>
  <c r="J528" i="8"/>
  <c r="O379" i="8"/>
  <c r="O454" i="8" s="1"/>
  <c r="O496" i="8" s="1"/>
  <c r="S151" i="8"/>
  <c r="S200" i="8"/>
  <c r="S430" i="8"/>
  <c r="H379" i="8"/>
  <c r="S104" i="8"/>
  <c r="S534" i="8"/>
  <c r="S192" i="8"/>
  <c r="S143" i="8"/>
  <c r="S54" i="8"/>
  <c r="S38" i="8"/>
  <c r="S167" i="8"/>
  <c r="F169" i="8"/>
  <c r="F379" i="8" s="1"/>
  <c r="S313" i="8"/>
  <c r="S377" i="8"/>
  <c r="S452" i="8"/>
  <c r="S482" i="8"/>
  <c r="L528" i="8"/>
  <c r="S248" i="8"/>
  <c r="P528" i="8"/>
  <c r="Q528" i="8"/>
  <c r="S556" i="8"/>
  <c r="S90" i="8"/>
  <c r="R528" i="8"/>
  <c r="S76" i="8"/>
  <c r="S22" i="8"/>
  <c r="S97" i="8"/>
  <c r="S329" i="8"/>
  <c r="S83" i="8"/>
  <c r="S46" i="8"/>
  <c r="S111" i="8"/>
  <c r="O528" i="8"/>
  <c r="S159" i="8"/>
  <c r="F131" i="8"/>
  <c r="F133" i="8" s="1"/>
  <c r="K454" i="8"/>
  <c r="K496" i="8" s="1"/>
  <c r="K528" i="8"/>
  <c r="K532" i="8" s="1"/>
  <c r="K540" i="8" s="1"/>
  <c r="K550" i="8" s="1"/>
  <c r="G261" i="8"/>
  <c r="G379" i="8" s="1"/>
  <c r="S216" i="8"/>
  <c r="S280" i="8"/>
  <c r="S502" i="8"/>
  <c r="S489" i="8"/>
  <c r="Q381" i="8" l="1"/>
  <c r="Q454" i="8"/>
  <c r="Q496" i="8" s="1"/>
  <c r="Q530" i="8"/>
  <c r="M379" i="8"/>
  <c r="I381" i="8"/>
  <c r="I530" i="8"/>
  <c r="I532" i="8" s="1"/>
  <c r="I540" i="8" s="1"/>
  <c r="I550" i="8" s="1"/>
  <c r="Q532" i="8"/>
  <c r="Q540" i="8" s="1"/>
  <c r="Q550" i="8" s="1"/>
  <c r="S546" i="8"/>
  <c r="S131" i="8"/>
  <c r="S261" i="8"/>
  <c r="G381" i="8"/>
  <c r="G530" i="8"/>
  <c r="G532" i="8" s="1"/>
  <c r="G540" i="8" s="1"/>
  <c r="G550" i="8" s="1"/>
  <c r="G560" i="8" s="1"/>
  <c r="H381" i="8"/>
  <c r="H530" i="8"/>
  <c r="H532" i="8" s="1"/>
  <c r="H540" i="8" s="1"/>
  <c r="H550" i="8" s="1"/>
  <c r="H560" i="8" s="1"/>
  <c r="H454" i="8"/>
  <c r="H496" i="8" s="1"/>
  <c r="H511" i="8" s="1"/>
  <c r="M381" i="8"/>
  <c r="M454" i="8"/>
  <c r="M496" i="8" s="1"/>
  <c r="M530" i="8"/>
  <c r="M532" i="8" s="1"/>
  <c r="M540" i="8" s="1"/>
  <c r="M550" i="8" s="1"/>
  <c r="S552" i="8"/>
  <c r="F454" i="8"/>
  <c r="F496" i="8" s="1"/>
  <c r="F511" i="8" s="1"/>
  <c r="F528" i="8"/>
  <c r="F381" i="8"/>
  <c r="F530" i="8"/>
  <c r="O381" i="8"/>
  <c r="O530" i="8"/>
  <c r="O532" i="8" s="1"/>
  <c r="O540" i="8" s="1"/>
  <c r="O550" i="8" s="1"/>
  <c r="S340" i="8"/>
  <c r="S169" i="8"/>
  <c r="R381" i="8"/>
  <c r="R530" i="8"/>
  <c r="R532" i="8" s="1"/>
  <c r="R540" i="8" s="1"/>
  <c r="R550" i="8" s="1"/>
  <c r="I511" i="8"/>
  <c r="J381" i="8"/>
  <c r="J530" i="8"/>
  <c r="J532" i="8" s="1"/>
  <c r="J540" i="8" s="1"/>
  <c r="J550" i="8" s="1"/>
  <c r="S544" i="8"/>
  <c r="J454" i="8"/>
  <c r="J496" i="8" s="1"/>
  <c r="G454" i="8"/>
  <c r="G496" i="8" s="1"/>
  <c r="G511" i="8" s="1"/>
  <c r="I509" i="8"/>
  <c r="I558" i="8" s="1"/>
  <c r="S536" i="8"/>
  <c r="N381" i="8"/>
  <c r="N530" i="8"/>
  <c r="N532" i="8" s="1"/>
  <c r="N540" i="8" s="1"/>
  <c r="N550" i="8" s="1"/>
  <c r="J507" i="8"/>
  <c r="J509" i="8" s="1"/>
  <c r="J558" i="8" s="1"/>
  <c r="N454" i="8"/>
  <c r="N496" i="8" s="1"/>
  <c r="S538" i="8"/>
  <c r="L381" i="8"/>
  <c r="L530" i="8"/>
  <c r="L532" i="8" s="1"/>
  <c r="L540" i="8" s="1"/>
  <c r="L550" i="8" s="1"/>
  <c r="P381" i="8"/>
  <c r="P530" i="8"/>
  <c r="P532" i="8" s="1"/>
  <c r="P540" i="8" s="1"/>
  <c r="P550" i="8" s="1"/>
  <c r="H561" i="8" l="1"/>
  <c r="I560" i="8"/>
  <c r="I561" i="8" s="1"/>
  <c r="F532" i="8"/>
  <c r="F540" i="8" s="1"/>
  <c r="F550" i="8" s="1"/>
  <c r="F560" i="8" s="1"/>
  <c r="F561" i="8" s="1"/>
  <c r="J560" i="8"/>
  <c r="J511" i="8"/>
  <c r="G561" i="8"/>
  <c r="S133" i="8"/>
  <c r="K507" i="8"/>
  <c r="K509" i="8" s="1"/>
  <c r="S379" i="8"/>
  <c r="F562" i="8" l="1"/>
  <c r="J561" i="8"/>
  <c r="L507" i="8"/>
  <c r="L509" i="8" s="1"/>
  <c r="K558" i="8"/>
  <c r="K560" i="8" s="1"/>
  <c r="K511" i="8"/>
  <c r="S381" i="8"/>
  <c r="S530" i="8"/>
  <c r="S528" i="8"/>
  <c r="S454" i="8"/>
  <c r="S532" i="8" l="1"/>
  <c r="S496" i="8"/>
  <c r="K561" i="8"/>
  <c r="M507" i="8"/>
  <c r="M509" i="8" s="1"/>
  <c r="L558" i="8"/>
  <c r="L560" i="8" s="1"/>
  <c r="L511" i="8"/>
  <c r="L561" i="8" l="1"/>
  <c r="M558" i="8"/>
  <c r="M560" i="8" s="1"/>
  <c r="M511" i="8"/>
  <c r="N507" i="8"/>
  <c r="N509" i="8" s="1"/>
  <c r="S540" i="8"/>
  <c r="S550" i="8" l="1"/>
  <c r="N558" i="8"/>
  <c r="N560" i="8" s="1"/>
  <c r="N511" i="8"/>
  <c r="O507" i="8"/>
  <c r="O509" i="8" s="1"/>
  <c r="M561" i="8"/>
  <c r="O558" i="8" l="1"/>
  <c r="O560" i="8" s="1"/>
  <c r="O511" i="8"/>
  <c r="P507" i="8"/>
  <c r="P509" i="8" s="1"/>
  <c r="N561" i="8"/>
  <c r="O561" i="8" l="1"/>
  <c r="P558" i="8"/>
  <c r="P560" i="8" s="1"/>
  <c r="P511" i="8"/>
  <c r="Q507" i="8"/>
  <c r="Q509" i="8" s="1"/>
  <c r="P561" i="8" l="1"/>
  <c r="R507" i="8"/>
  <c r="S508" i="8"/>
  <c r="U508" i="8" s="1"/>
  <c r="Q558" i="8"/>
  <c r="Q560" i="8" s="1"/>
  <c r="Q511" i="8"/>
  <c r="Q561" i="8" l="1"/>
  <c r="R509" i="8"/>
  <c r="S507" i="8"/>
  <c r="U507" i="8" s="1"/>
  <c r="S509" i="8" l="1"/>
  <c r="U509" i="8" s="1"/>
  <c r="R558" i="8"/>
  <c r="R560" i="8" s="1"/>
  <c r="R511" i="8"/>
  <c r="R561" i="8" l="1"/>
  <c r="R562" i="8"/>
  <c r="S558" i="8"/>
  <c r="U558" i="8" s="1"/>
  <c r="S511" i="8"/>
  <c r="U511" i="8" s="1"/>
  <c r="S560" i="8" l="1"/>
  <c r="U560" i="8" s="1"/>
  <c r="S561" i="8" l="1"/>
  <c r="S56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Mitchell, Benjamin S.</author>
    <author>Trask, Anthony M.</author>
  </authors>
  <commentList>
    <comment ref="F52" authorId="0" shapeId="0" xr:uid="{AB6DFB70-51A8-4CDE-BBDE-3567217FD8D2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Work Order GL Account for CCNC/CPR was set to 1050000 and not 1060000/1010000.
As-built used utility 340 and asset location solar maps to depreciation group 340.99 which is considered GL Account 1060000/1010000 for SOP purposes.</t>
        </r>
      </text>
    </comment>
    <comment ref="G52" authorId="0" shapeId="0" xr:uid="{D8ECA826-3465-4647-B1D6-311CFD4654A4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Issued was fixed by reversing in-service date on the work order, posting the reveresal from 1050000 GL back to 1070000 CWIP.  The work order accounts were updated to use 1060000/1080000, in-service put back in and reprocessed MEC automatic non-unitized transaction for May</t>
        </r>
      </text>
    </comment>
    <comment ref="C59" authorId="1" shapeId="0" xr:uid="{11F60C0C-30F1-471A-9E5B-29DD502F710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D59" authorId="1" shapeId="0" xr:uid="{BA47BF3A-5DFA-4EC2-9D8D-D3F8C82C83C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E59" authorId="1" shapeId="0" xr:uid="{5914AB1E-76AC-42FE-818A-140DD0AB1ED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F59" authorId="1" shapeId="0" xr:uid="{558E1D82-C4AD-495D-8A5D-C9444A635D5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G59" authorId="1" shapeId="0" xr:uid="{44BFCDAC-9DC2-4F6F-8B75-0460CF24E84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H59" authorId="1" shapeId="0" xr:uid="{D22DA35E-9812-4EB9-A398-1E091C459E8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I59" authorId="1" shapeId="0" xr:uid="{24377C7C-AF79-45DC-8DF4-D319C1B1DFD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J59" authorId="1" shapeId="0" xr:uid="{192B0867-BA4F-48B0-91D4-F49E27807E3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K59" authorId="1" shapeId="0" xr:uid="{5AB7C2B8-65AE-41F4-A971-E11A5289BD5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L59" authorId="1" shapeId="0" xr:uid="{3B9B8BFB-1C34-436A-B29D-2A272CDA27D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M59" authorId="1" shapeId="0" xr:uid="{EA412D13-A352-4918-8A21-68804170BFA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N59" authorId="1" shapeId="0" xr:uid="{76E5F7BC-4F6D-4FDA-8B61-44A6BF5C14D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O59" authorId="1" shapeId="0" xr:uid="{307B4598-852F-4FB8-B916-F3FB05C5798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P59" authorId="1" shapeId="0" xr:uid="{2A6C615A-CAC7-4BF9-8BA6-C26ACCF2C8E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Q59" authorId="1" shapeId="0" xr:uid="{A3BEAA0E-A872-45EA-AFA5-72236DBB64F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R59" authorId="1" shapeId="0" xr:uid="{1A7313DF-8FFE-4C12-B058-30BD9569CF1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S59" authorId="1" shapeId="0" xr:uid="{87EDC4C8-10BF-4BD4-B096-1613561DCDF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T59" authorId="1" shapeId="0" xr:uid="{64C56AB4-5FBE-447D-9CC1-8F702E3C899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U59" authorId="1" shapeId="0" xr:uid="{1685AD81-49A8-4600-BF55-151EDB840F6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V59" authorId="1" shapeId="0" xr:uid="{40783A6D-B715-4AC2-A48D-6F8CEB96402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W59" authorId="1" shapeId="0" xr:uid="{6736A50D-B7AD-42F2-AE31-B8B556ED5814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X59" authorId="1" shapeId="0" xr:uid="{A9A28729-564D-424E-B85E-F72094FA99E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Y59" authorId="1" shapeId="0" xr:uid="{934244A3-8A0D-408A-BDC4-B9462F90F1B4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Z59" authorId="1" shapeId="0" xr:uid="{6BA47AA4-817D-42B6-AE68-3B4BEC859D6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A59" authorId="1" shapeId="0" xr:uid="{32DABF6E-126A-4F28-BAEB-2A232773265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B59" authorId="1" shapeId="0" xr:uid="{6A3B6D90-3EF7-4C76-86D2-78682FE7C16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C59" authorId="1" shapeId="0" xr:uid="{F17C1436-AE33-4F26-BDDE-6DF3DABF198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D59" authorId="1" shapeId="0" xr:uid="{CB8FF868-E272-4290-B31C-DC8E9E2E08F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E59" authorId="1" shapeId="0" xr:uid="{6DC9B208-28B9-471D-8CBC-C6254EF2196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F59" authorId="1" shapeId="0" xr:uid="{ECB7D751-7C4A-4DD5-A78F-2116E5E8622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G59" authorId="1" shapeId="0" xr:uid="{5D7C9000-48C5-4EB3-A4C6-ADA5D979B91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H59" authorId="1" shapeId="0" xr:uid="{903FBEDE-193C-44A5-B773-F5A36D4C12E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I59" authorId="1" shapeId="0" xr:uid="{2E7EFDBF-31D2-4E41-967E-DACEA4D8510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J59" authorId="1" shapeId="0" xr:uid="{FD640BDF-0F02-4B3D-8948-CBC9C3DFEB64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K59" authorId="1" shapeId="0" xr:uid="{CB5AA5DA-D85F-46EE-9838-84D930B854C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L59" authorId="1" shapeId="0" xr:uid="{327EDA9C-FC72-40BC-A816-0F72A905082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M59" authorId="1" shapeId="0" xr:uid="{C5DD4C36-1D20-48DC-8DDD-BDCF17FD5F7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N59" authorId="1" shapeId="0" xr:uid="{E262441E-15D8-45FA-B657-2F451392A25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O59" authorId="1" shapeId="0" xr:uid="{D46F28A2-5496-4138-A6C9-082EACBA63E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P59" authorId="1" shapeId="0" xr:uid="{F6023395-CFA5-4146-80B2-3FBEB9DDDB02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Q59" authorId="1" shapeId="0" xr:uid="{67821C81-013D-4988-AE28-DE233ED7016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R59" authorId="1" shapeId="0" xr:uid="{5B1F1D86-67BE-4844-9997-E67507F9C76F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S59" authorId="1" shapeId="0" xr:uid="{7965EA0C-CC97-463E-9BB5-E1C6680E9C8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T59" authorId="1" shapeId="0" xr:uid="{9BEDC728-ECEF-4AD2-BB6A-3915A5A980E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U59" authorId="1" shapeId="0" xr:uid="{BAB54D83-8B2F-4012-94E9-8B3B6E719F7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V59" authorId="1" shapeId="0" xr:uid="{E6B6BFD2-CDFE-4D77-8A6B-950ABD9D781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W59" authorId="1" shapeId="0" xr:uid="{136B6884-DA81-4C07-9242-EB1C66F244B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X59" authorId="1" shapeId="0" xr:uid="{426D2B6B-2572-4500-8785-60DBA58D945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Y59" authorId="1" shapeId="0" xr:uid="{538768F9-F3D8-4831-9C9B-8321FF462F79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AZ59" authorId="1" shapeId="0" xr:uid="{C77E67BC-8F92-4BD8-99BC-20D9234858F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A59" authorId="1" shapeId="0" xr:uid="{79DE37B4-DD08-4782-BF45-9FD4EC1844F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B59" authorId="1" shapeId="0" xr:uid="{973C6A00-5666-4AB1-9C5A-EC47BE949C7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C59" authorId="1" shapeId="0" xr:uid="{40A59314-C030-45AC-A42F-07C959E8596E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D59" authorId="1" shapeId="0" xr:uid="{C138C8EB-95CD-4573-91CE-7C261CF351F3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E59" authorId="1" shapeId="0" xr:uid="{F8878795-48F2-44CB-AD26-773BE75112B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F59" authorId="1" shapeId="0" xr:uid="{95F3BB82-C04B-4914-984E-80ADFE1782AA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G59" authorId="1" shapeId="0" xr:uid="{58DB547B-64B8-4923-955E-6001B24AB3A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H59" authorId="1" shapeId="0" xr:uid="{027D9951-E0F1-4AA2-9C5A-D71D10EC278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I59" authorId="1" shapeId="0" xr:uid="{CC3548EF-084B-4862-8CB0-C66D0509EB1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J59" authorId="1" shapeId="0" xr:uid="{1EAC6A62-D634-4194-BBDC-63C1FAE677D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K59" authorId="1" shapeId="0" xr:uid="{5A17673A-FB41-4B10-AD91-459A725AB61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L59" authorId="1" shapeId="0" xr:uid="{80A684F1-1C72-4AA0-9588-A74ACD9FDC2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M59" authorId="1" shapeId="0" xr:uid="{348F06B5-44AA-4518-B1EE-FBCB59F5ED47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N59" authorId="1" shapeId="0" xr:uid="{0BE4CCEA-0756-4A8C-ACB1-0615A65E1616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O59" authorId="1" shapeId="0" xr:uid="{DAA2BF1B-6B9A-4E83-BD8C-69A12E56611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P59" authorId="1" shapeId="0" xr:uid="{AFFFF7A3-2C81-4164-B120-F6F7FD32869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Q59" authorId="1" shapeId="0" xr:uid="{128CAF8A-91B5-4956-BF4C-C5F4038ACFB0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R59" authorId="1" shapeId="0" xr:uid="{190C41D5-291B-4C1D-BA24-C787C2A68B2C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S59" authorId="1" shapeId="0" xr:uid="{8A0CBC92-5A5A-45C2-B8F3-B1193F717351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T59" authorId="1" shapeId="0" xr:uid="{71369F57-7905-42AD-B8B6-D480102A2F25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U59" authorId="1" shapeId="0" xr:uid="{70B689C5-CBB4-4A19-B042-2FB12B24B728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BV59" authorId="1" shapeId="0" xr:uid="{50DC46D6-E3DE-47C0-85CA-38AC9908095D}">
      <text>
        <r>
          <rPr>
            <b/>
            <sz val="9"/>
            <color indexed="81"/>
            <rFont val="Tahoma"/>
            <family val="2"/>
          </rPr>
          <t>Trask, Anthony M.:</t>
        </r>
        <r>
          <rPr>
            <sz val="9"/>
            <color indexed="81"/>
            <rFont val="Tahoma"/>
            <family val="2"/>
          </rPr>
          <t xml:space="preserve">
ARO bypasses 106 for 101 additions.</t>
        </r>
      </text>
    </comment>
    <comment ref="F60" authorId="0" shapeId="0" xr:uid="{72D7993C-307A-48E9-81E2-E9237E442080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Work Order GL Account for CCNC/CPR was set to 1050000 and not 1060000/1010000.
As-built used utility 340 and asset location solar maps to depreciation group 340.99 which is considered GL Account 1060000/1010000 for SOP purposes.</t>
        </r>
      </text>
    </comment>
    <comment ref="G60" authorId="0" shapeId="0" xr:uid="{93744C9C-AAEE-4754-A3BA-C4E6A7D0084F}">
      <text>
        <r>
          <rPr>
            <b/>
            <sz val="9"/>
            <color indexed="81"/>
            <rFont val="Tahoma"/>
            <family val="2"/>
          </rPr>
          <t>Mitchell, Benjamin S.:</t>
        </r>
        <r>
          <rPr>
            <sz val="9"/>
            <color indexed="81"/>
            <rFont val="Tahoma"/>
            <family val="2"/>
          </rPr>
          <t xml:space="preserve">
Mtn View Solar site inccorectly placed into GL 105 ...
Issued was fixed by reversing in-service date on the work order, posting the reveresal from 1050000 GL back to 1070000 CWIP.  The work order accounts were updated to use 1060000/1080000, in-service put back in and reprocessed MEC automatic non-unitized transaction for May</t>
        </r>
      </text>
    </comment>
  </commentList>
</comments>
</file>

<file path=xl/sharedStrings.xml><?xml version="1.0" encoding="utf-8"?>
<sst xmlns="http://schemas.openxmlformats.org/spreadsheetml/2006/main" count="2839" uniqueCount="786">
  <si>
    <t>SCHEDULE B-10</t>
  </si>
  <si>
    <t>MONTHLY RESERVE BALANCES TEST YEAR - 13 MONTHS</t>
  </si>
  <si>
    <t>FLORIDA PUBLIC SERVICE COMMISSION</t>
  </si>
  <si>
    <t xml:space="preserve">                  EXPLANATION:</t>
  </si>
  <si>
    <t>Provide the monthly reserve balances for each account or sub-account to which an individual depreciation</t>
  </si>
  <si>
    <t>Type of data shown:</t>
  </si>
  <si>
    <t>rate is applied.</t>
  </si>
  <si>
    <t>XX</t>
  </si>
  <si>
    <t>Projected Test Year Ended 12/31/2025</t>
  </si>
  <si>
    <t>COMPANY: TAMPA ELECTRIC COMPANY</t>
  </si>
  <si>
    <t>Projected Prior Year Ended 12/31/2024</t>
  </si>
  <si>
    <t>Historical Prior Year Ended 12/31/2023</t>
  </si>
  <si>
    <t>Witness: R. Latta</t>
  </si>
  <si>
    <t>DOCKET No. XXX</t>
  </si>
  <si>
    <t>(Dollars in 000's)</t>
  </si>
  <si>
    <t xml:space="preserve"> </t>
  </si>
  <si>
    <t>Account/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</si>
  <si>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</si>
  <si>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</si>
  <si>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</si>
  <si>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</si>
  <si>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</si>
  <si>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</si>
  <si>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</si>
  <si>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</si>
  <si>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</si>
  <si>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</si>
  <si>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</si>
  <si>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</si>
  <si>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</si>
  <si>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</si>
  <si>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Line</t>
  </si>
  <si>
    <t>Sub-account</t>
  </si>
  <si>
    <t>13-Month</t>
  </si>
  <si>
    <t>Variance</t>
  </si>
  <si>
    <t>No.</t>
  </si>
  <si>
    <t>Number</t>
  </si>
  <si>
    <t>Title</t>
  </si>
  <si>
    <t>12/2024</t>
  </si>
  <si>
    <t>1/2025</t>
  </si>
  <si>
    <t>2/2025</t>
  </si>
  <si>
    <t>3/2025</t>
  </si>
  <si>
    <t>4/2025</t>
  </si>
  <si>
    <t>5/2025</t>
  </si>
  <si>
    <t>6/2025</t>
  </si>
  <si>
    <t>7/2025</t>
  </si>
  <si>
    <t>8/2025</t>
  </si>
  <si>
    <t>9/2025</t>
  </si>
  <si>
    <t>10/2025</t>
  </si>
  <si>
    <t>11/2025</t>
  </si>
  <si>
    <t>12/2025</t>
  </si>
  <si>
    <t>Average</t>
  </si>
  <si>
    <t>B-09</t>
  </si>
  <si>
    <t>STEAM PRODUCTION</t>
  </si>
  <si>
    <t>BIG BEND POWER STATION</t>
  </si>
  <si>
    <t>BIG BEND COMMON</t>
  </si>
  <si>
    <t xml:space="preserve">  Structures and Improvements</t>
  </si>
  <si>
    <t xml:space="preserve">  Boiler Plant Equipment</t>
  </si>
  <si>
    <t xml:space="preserve">  Turbogenerator Units</t>
  </si>
  <si>
    <t xml:space="preserve">  Accessory Electric Equipment</t>
  </si>
  <si>
    <t xml:space="preserve">  Misc. Power Plant Equipment</t>
  </si>
  <si>
    <t>TOTAL BIG BEND COMMON</t>
  </si>
  <si>
    <t>BIG BEND UNIT 1</t>
  </si>
  <si>
    <t>TOTAL BIG BEND UNIT 1</t>
  </si>
  <si>
    <t>BIG BEND UNIT 2</t>
  </si>
  <si>
    <t>TOTAL BIG BEND UNIT 2</t>
  </si>
  <si>
    <t>BIG BEND UNIT 3</t>
  </si>
  <si>
    <t>TOTAL BIG BEND UNIT 3</t>
  </si>
  <si>
    <t>BIG BEND UNIT 4</t>
  </si>
  <si>
    <t>TOTAL BIG BEND UNIT 4</t>
  </si>
  <si>
    <t>Totals may be affected due to rounding.</t>
  </si>
  <si>
    <t>Supporting Schedules:</t>
  </si>
  <si>
    <t>Recap Schedules:  B-09</t>
  </si>
  <si>
    <t>BIG BEND UNIT 3 &amp; 4 FGD</t>
  </si>
  <si>
    <t>TOTAL BIG BEND UNIT 3 &amp; 4 FGD</t>
  </si>
  <si>
    <t>BIG BEND UNIT 1 &amp; 2 FGD</t>
  </si>
  <si>
    <t>TOTAL BIG BEND UNIT 1 &amp; 2 FGD</t>
  </si>
  <si>
    <t>BIG BEND UNIT 1 SCR</t>
  </si>
  <si>
    <t>Misc Power Plant Eq-BPC</t>
  </si>
  <si>
    <t>TOTAL BIG BEND UNIT 1 SCR</t>
  </si>
  <si>
    <t>BIG BEND UNIT 2 SCR</t>
  </si>
  <si>
    <t>TOTAL BIG BEND UNIT 2 SCR</t>
  </si>
  <si>
    <t>BIG BEND UNIT 3 SCR</t>
  </si>
  <si>
    <t>TOTAL BIG BEND UNIT 3 SCR</t>
  </si>
  <si>
    <t>BIG BEND UNIT 4 SCR</t>
  </si>
  <si>
    <t>TOTAL BIG BEND UNIT 4 SCR</t>
  </si>
  <si>
    <t>Big Bend Fuel Clause</t>
  </si>
  <si>
    <t>Big Bend Tools - Amort</t>
  </si>
  <si>
    <t>TOTAL BIG BEND POWER STATION</t>
  </si>
  <si>
    <t>TOTAL STEAM PRODUCTION</t>
  </si>
  <si>
    <t>OTHER PRODUCTION</t>
  </si>
  <si>
    <t>BIG BEND COMBUSTION TURBINE 4</t>
  </si>
  <si>
    <t xml:space="preserve">  Fuel Holders, Producers and Accessories</t>
  </si>
  <si>
    <t xml:space="preserve">  Prime Movers</t>
  </si>
  <si>
    <t>TOTAL BIG BEND COMBUSTION TURBINE 4</t>
  </si>
  <si>
    <t xml:space="preserve">BIG BEND COMBUSTION TURBINE 5 </t>
  </si>
  <si>
    <t>TOTAL BIG BEND COMBUSTION TURBINE 5</t>
  </si>
  <si>
    <t>BIG BEND COMBUSTION TURBINE 6</t>
  </si>
  <si>
    <t>TOTAL BIG BEND COMBUSTION TURBINE 6</t>
  </si>
  <si>
    <t>BIG BEND NEW STEAM TURBINE 1</t>
  </si>
  <si>
    <t>TOTAL BIG BEND NEW STEAM TURBINE 1</t>
  </si>
  <si>
    <t>POLK POWER STATION</t>
  </si>
  <si>
    <t>POLK COMMON</t>
  </si>
  <si>
    <t>TOTAL POLK POWER COMMON</t>
  </si>
  <si>
    <t>POLK UNIT 1</t>
  </si>
  <si>
    <t>TOTAL POLK UNIT 1</t>
  </si>
  <si>
    <t>POLK UNIT 2</t>
  </si>
  <si>
    <t>TOTAL POLK UNIT 2</t>
  </si>
  <si>
    <t>POLK UNIT 3</t>
  </si>
  <si>
    <t>TOTAL POLK UNIT 3</t>
  </si>
  <si>
    <t>POLK UNIT 4</t>
  </si>
  <si>
    <t>TOTAL POLK UNIT 4</t>
  </si>
  <si>
    <t>POLK UNIT 5</t>
  </si>
  <si>
    <t>TOTAL POLK UNIT 5</t>
  </si>
  <si>
    <t>POLK CCST (2-5)</t>
  </si>
  <si>
    <t>TOTAL POLK CCST (2-5)</t>
  </si>
  <si>
    <t xml:space="preserve">Polk 1 Fuel Clause </t>
  </si>
  <si>
    <t>Polk Tools - Amort</t>
  </si>
  <si>
    <t>TOTAL POLK POWER STATION</t>
  </si>
  <si>
    <t>BAYSIDE POWER STATION</t>
  </si>
  <si>
    <t>BAYSIDE COMMON</t>
  </si>
  <si>
    <t>TOTAL BAYSIDE COMMON</t>
  </si>
  <si>
    <t>BAYSIDE UNIT 1</t>
  </si>
  <si>
    <t>TOTAL BAYSIDE UNIT 1</t>
  </si>
  <si>
    <t>BAYSIDE UNIT 2</t>
  </si>
  <si>
    <t>TOTAL BAYSIDE UNIT 2</t>
  </si>
  <si>
    <t>BAYSIDE COMBUSTION TURBINE 3</t>
  </si>
  <si>
    <t>TOTAL BAYSIDE COMBUSTION TURBINE 3</t>
  </si>
  <si>
    <t>BAYSIDE COMBUSTION TURBINE 4</t>
  </si>
  <si>
    <t>TOTAL BAYSIDE COMBUSTION TURBINE 4</t>
  </si>
  <si>
    <t>BAYSIDE COMBUSTION TURBINE 5</t>
  </si>
  <si>
    <t>TOTAL BAYSIDE COMBUSTION TURBINE 5</t>
  </si>
  <si>
    <t>BAYSIDE COMBUSTION TURBINE 6</t>
  </si>
  <si>
    <t>TOTAL BAYSIDE COMBUSTION TURBINE 6</t>
  </si>
  <si>
    <t>Bayside Tools - Amort</t>
  </si>
  <si>
    <t>TOTAL BAYSIDE POWER STATION</t>
  </si>
  <si>
    <t>SOLAR SITES</t>
  </si>
  <si>
    <t xml:space="preserve">  Energy Battery Storage Equipment</t>
  </si>
  <si>
    <t>TOTAL SOLAR SITES</t>
  </si>
  <si>
    <t>DC MICRO GRID</t>
  </si>
  <si>
    <t>TOTAL DC MICRO GRID</t>
  </si>
  <si>
    <t>MACDILL AFB</t>
  </si>
  <si>
    <t>TOTAL MACDILL AFB</t>
  </si>
  <si>
    <t>TOTAL OTHER PRODUCTION</t>
  </si>
  <si>
    <t>TOTAL PRODUCTION PLANT</t>
  </si>
  <si>
    <t>TRANSMISSION PLANT</t>
  </si>
  <si>
    <t xml:space="preserve">LAND RIGHTS </t>
  </si>
  <si>
    <t>ENERGY BATTERY STORAGE EQUIPMENT</t>
  </si>
  <si>
    <t>STRUCTURES &amp; IMPROVEMENTS</t>
  </si>
  <si>
    <t>STATION EQUIPMENT</t>
  </si>
  <si>
    <t>TOWERS &amp; FIXTURES</t>
  </si>
  <si>
    <t>POLES &amp; FIXTURES</t>
  </si>
  <si>
    <t>OVERHEAD CONDUCTORS &amp; DEVICES</t>
  </si>
  <si>
    <t>CLEARING RIGHTS-OF-WAY</t>
  </si>
  <si>
    <t>UNDERGROUND CONDUIT</t>
  </si>
  <si>
    <t>UNDERGROUND CONDUCTORS &amp; DEVICES</t>
  </si>
  <si>
    <t>ROADS AND TRAILS</t>
  </si>
  <si>
    <t>TOTAL TRANSMISSION PLANT</t>
  </si>
  <si>
    <t>DISTRIBUTION PLANT</t>
  </si>
  <si>
    <t>POLES, TOWERS &amp; FIXTURES</t>
  </si>
  <si>
    <t>LINE TRANSFORMERS</t>
  </si>
  <si>
    <t>OVERHEAD SERVICES</t>
  </si>
  <si>
    <t>UNDERGROUND SERVICE</t>
  </si>
  <si>
    <t>METERS - ANALOG &amp; AMR</t>
  </si>
  <si>
    <t>METERS - AMI</t>
  </si>
  <si>
    <t>EV CHARGING STATIONS</t>
  </si>
  <si>
    <t>STREET LIGHTING &amp; SIGNAL SYSTEMS</t>
  </si>
  <si>
    <t>STREET LIGHTING - LS2</t>
  </si>
  <si>
    <t>TOTAL DISTRIBUTION PLANT</t>
  </si>
  <si>
    <t>GENERAL PLANT</t>
  </si>
  <si>
    <t>OFFICE FURNITURE &amp; EQUIPMENT - AMORT</t>
  </si>
  <si>
    <t>COMPUTER EQUIPMENT - AMORT</t>
  </si>
  <si>
    <t>DATA HANDLING EQUIPMENT - AMORT</t>
  </si>
  <si>
    <t>MAINFRAME EQUIPMENT - AMORT</t>
  </si>
  <si>
    <t>LIGHT TRUCKS - ENERGY DELIVERY</t>
  </si>
  <si>
    <t>HEAVY TRUCKS  - ENERGY DELIVERY</t>
  </si>
  <si>
    <t>MEDIUM TRUCKS - ENERGY DELIVERY</t>
  </si>
  <si>
    <t>LIGHT TRUCKS - ENERGY SUPPLY</t>
  </si>
  <si>
    <t>HEAVY TRUCKS - ENERGY SUPPLY</t>
  </si>
  <si>
    <t>MEDIUM TRUCKS - ENERGY SUPPLY</t>
  </si>
  <si>
    <t>STORES EQUIPMENT - AMORT</t>
  </si>
  <si>
    <t>TOOLS, SHOP &amp; GARAGE EQUIP - AMORT</t>
  </si>
  <si>
    <t>ECCR SOLAR CAR PORT - AMORT</t>
  </si>
  <si>
    <t>LABORATORY EQUIPMENT - AMORT</t>
  </si>
  <si>
    <t>POWER OPERATED EQUIPMENT - AMORT</t>
  </si>
  <si>
    <t>COMMUNICATION EQUIPMENT - AMORT</t>
  </si>
  <si>
    <t>COMMUNICATION EQUIPMENT- FIBER</t>
  </si>
  <si>
    <t>MISCELLANEOUS EQUIPMENT - AMORT</t>
  </si>
  <si>
    <t>TOTAL GENERAL PLANT</t>
  </si>
  <si>
    <t>TOTAL DEPRECIABLE PLANT</t>
  </si>
  <si>
    <t>NON-DEPRECIABLE PROPERTY</t>
  </si>
  <si>
    <t>310's</t>
  </si>
  <si>
    <t>LAND-STEAM PRODUCTION</t>
  </si>
  <si>
    <t>340's</t>
  </si>
  <si>
    <t xml:space="preserve">LAND-OTHER PRODUCTION </t>
  </si>
  <si>
    <t>LAND-TRANSMISSION</t>
  </si>
  <si>
    <t>LAND-DISTRIBUTION</t>
  </si>
  <si>
    <t>LAND-GENERAL</t>
  </si>
  <si>
    <t>TOTAL NON-DEPRECIABLE PROPERTY</t>
  </si>
  <si>
    <t>INTANGIBLES</t>
  </si>
  <si>
    <t>SOFTWARE - AMORT - 15YR</t>
  </si>
  <si>
    <t>ASSET RETIREMENT COST - AMORT</t>
  </si>
  <si>
    <t>INTANGIBLE SOFTWARE SOLAR 30YR</t>
  </si>
  <si>
    <t>TOTAL INTANGIBLES</t>
  </si>
  <si>
    <t>ASSET RETIREMENT OBLIGATION</t>
  </si>
  <si>
    <t>ARO COSTS-STEAM</t>
  </si>
  <si>
    <t>ARO COSTS-OTHER</t>
  </si>
  <si>
    <t>ARO COSTS-DISTRIBUTION</t>
  </si>
  <si>
    <t>ARO COSTS-GENERAL</t>
  </si>
  <si>
    <t>TOTAL ASSET RETIREMENT OBLIGATION</t>
  </si>
  <si>
    <t>LEASE NON-DEPRECIABLE LAND</t>
  </si>
  <si>
    <t>RIGHT OF USE ASSET-CAPITAL LEASE</t>
  </si>
  <si>
    <t>RIGHT OF USE ASSET-OPERATING LEASE</t>
  </si>
  <si>
    <t>TOTAL LEASE NON-DEPRECIABLE LAND</t>
  </si>
  <si>
    <t>TOTAL ELECTRIC PLANT IN SERVICE</t>
  </si>
  <si>
    <t>ACQUISITION ADJUSTMENTS</t>
  </si>
  <si>
    <t>ACQUISITION ADJUSTMENT - OUC</t>
  </si>
  <si>
    <t>ACQUISITION ADJUSTMENT - FPL</t>
  </si>
  <si>
    <t>ACQUISITION ADJUSTMENT - UNION HALL</t>
  </si>
  <si>
    <t>TOTAL ACQUISITION ADJUSTMENTS</t>
  </si>
  <si>
    <t>ELECTRIC PLANT PURCHASED OR SOLD</t>
  </si>
  <si>
    <t>PROPERTY HELD FOR FUTURE USE</t>
  </si>
  <si>
    <t>FOSSIL DISMANTLING - STEAM</t>
  </si>
  <si>
    <t>FOSSIL DISMANTLING - OTHER</t>
  </si>
  <si>
    <t>TOTAL FOSSIL DISMANTLING</t>
  </si>
  <si>
    <t>TOTAL ELECTRIC UTILITY PLANT</t>
  </si>
  <si>
    <t>Accumulated Reserves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</si>
  <si>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</si>
  <si>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</si>
  <si>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</si>
  <si>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</si>
  <si>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</si>
  <si>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</si>
  <si>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</si>
  <si>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</si>
  <si>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</si>
  <si>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</si>
  <si>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</si>
  <si>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</si>
  <si>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Account</t>
  </si>
  <si>
    <t>PowerPlant Depr Group</t>
  </si>
  <si>
    <t>202212</t>
  </si>
  <si>
    <t>202301</t>
  </si>
  <si>
    <t>202302</t>
  </si>
  <si>
    <t>202303</t>
  </si>
  <si>
    <t>202304</t>
  </si>
  <si>
    <t>202305</t>
  </si>
  <si>
    <t>202306</t>
  </si>
  <si>
    <t>202307</t>
  </si>
  <si>
    <t>202308</t>
  </si>
  <si>
    <t>202309</t>
  </si>
  <si>
    <t>202310</t>
  </si>
  <si>
    <t>202311</t>
  </si>
  <si>
    <t>202312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</si>
  <si>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</si>
  <si>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</si>
  <si>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</si>
  <si>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</si>
  <si>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</si>
  <si>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</si>
  <si>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</si>
  <si>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</si>
  <si>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</si>
  <si>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</si>
  <si>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</si>
  <si>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</si>
  <si>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</si>
  <si>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</si>
  <si>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</si>
  <si>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</si>
  <si>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</si>
  <si>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</si>
  <si>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</si>
  <si>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</si>
  <si>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</si>
  <si>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</si>
  <si>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</si>
  <si>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</si>
  <si>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202601</t>
  </si>
  <si>
    <t>202602</t>
  </si>
  <si>
    <t>202603</t>
  </si>
  <si>
    <t>202604</t>
  </si>
  <si>
    <t>202605</t>
  </si>
  <si>
    <t>202606</t>
  </si>
  <si>
    <t>202607</t>
  </si>
  <si>
    <t>202608</t>
  </si>
  <si>
    <t>202609</t>
  </si>
  <si>
    <t>202610</t>
  </si>
  <si>
    <t>202611</t>
  </si>
  <si>
    <t>202612</t>
  </si>
  <si>
    <t>202701</t>
  </si>
  <si>
    <t>202702</t>
  </si>
  <si>
    <t>202703</t>
  </si>
  <si>
    <t>202704</t>
  </si>
  <si>
    <t>202705</t>
  </si>
  <si>
    <t>202706</t>
  </si>
  <si>
    <t>202707</t>
  </si>
  <si>
    <t>202708</t>
  </si>
  <si>
    <t>202709</t>
  </si>
  <si>
    <t>202710</t>
  </si>
  <si>
    <t>202711</t>
  </si>
  <si>
    <t>202712</t>
  </si>
  <si>
    <t>202801</t>
  </si>
  <si>
    <t>202802</t>
  </si>
  <si>
    <t>202803</t>
  </si>
  <si>
    <t>202804</t>
  </si>
  <si>
    <t>202805</t>
  </si>
  <si>
    <t>202806</t>
  </si>
  <si>
    <t>202807</t>
  </si>
  <si>
    <t>202808</t>
  </si>
  <si>
    <t>202809</t>
  </si>
  <si>
    <t>202810</t>
  </si>
  <si>
    <t>202811</t>
  </si>
  <si>
    <t>202812</t>
  </si>
  <si>
    <t>EOP</t>
  </si>
  <si>
    <t>13-mth Avg</t>
  </si>
  <si>
    <t>105.01 Future Use Non Depreciable A</t>
  </si>
  <si>
    <t>108.03-Accum Reserve Dismantling</t>
  </si>
  <si>
    <t>108.04-Sebring Acquisition Adj</t>
  </si>
  <si>
    <t>108.50-Dismantling Gannon Common</t>
  </si>
  <si>
    <t>108.51-Dismantling Gannon Unit 1</t>
  </si>
  <si>
    <t>108.52-Dismantling Gannon Unit 2</t>
  </si>
  <si>
    <t>108.53-Dismantling Gannon Unit 3</t>
  </si>
  <si>
    <t>108.54-Dismantling Gannon Unit 4</t>
  </si>
  <si>
    <t>108.55-Dismantling Gannon Unit 5</t>
  </si>
  <si>
    <t>108.56-Dismantling Gannon Unit 6</t>
  </si>
  <si>
    <t>114.01-OUC Acquisition Adj</t>
  </si>
  <si>
    <t>114.02-FPL Acquisition Adj</t>
  </si>
  <si>
    <t>114.03-Union Hall Acquisition Adj</t>
  </si>
  <si>
    <t>121.00 Non-Utility Non-Depreciable</t>
  </si>
  <si>
    <t>121.12 Non-Utility Zap Cap Res 15yr</t>
  </si>
  <si>
    <t>121.14 Non-Utility Zap Cap Bus 15yr</t>
  </si>
  <si>
    <t>121.22 Non-Utility GTE FCU 5yr</t>
  </si>
  <si>
    <t>121.26 Non-Utility Rest 2002 5yr</t>
  </si>
  <si>
    <t>121.27 Non-Utility Rest 2008 5yr</t>
  </si>
  <si>
    <t>121.30 Non-Utility Restuarant 5yr</t>
  </si>
  <si>
    <t>121.88 Solar Lighting - Non Reg</t>
  </si>
  <si>
    <t>121.99 Solar Lighting - Regulated</t>
  </si>
  <si>
    <t>303.00 Misc Intangible Plant 5yr</t>
  </si>
  <si>
    <t>303.01 SAP Intangible Plant 10yr</t>
  </si>
  <si>
    <t>303.02 ARO Costs-Intangible</t>
  </si>
  <si>
    <t>303.15 Intangible Software 15yr</t>
  </si>
  <si>
    <t>303.99 Intangible Software Solar</t>
  </si>
  <si>
    <t>310.01 Land &amp; Land Rights-Misc</t>
  </si>
  <si>
    <t>310.11 Land &amp; LR-Dinner Lake</t>
  </si>
  <si>
    <t>310.40 Land &amp; Land Rights-BBCM</t>
  </si>
  <si>
    <t>311.01 Str &amp; Improvements-Misc</t>
  </si>
  <si>
    <t>311.30 Str &amp; Improvements-BPC</t>
  </si>
  <si>
    <t>311.31 Str &amp; Improvements-BP1</t>
  </si>
  <si>
    <t>311.32 Str &amp; Improvements-BP2</t>
  </si>
  <si>
    <t>311.33 Str &amp; Improvements-BP3</t>
  </si>
  <si>
    <t>311.34 Str &amp; Improvements-BP4</t>
  </si>
  <si>
    <t>311.40 Str &amp; Improvements-BBCM</t>
  </si>
  <si>
    <t>311.41 Str &amp; Improvements-BB1</t>
  </si>
  <si>
    <t>311.42 Str &amp; Improvements-BB2</t>
  </si>
  <si>
    <t>311.43 Str &amp; Improvements-BB3</t>
  </si>
  <si>
    <t>311.44 Str &amp; Improve-BB4 MAIN STT</t>
  </si>
  <si>
    <t>311.45 Str &amp; Improvements-BB3&amp;4 FGD</t>
  </si>
  <si>
    <t>311.46 Str &amp; Improve-BB1&amp;2 FGD</t>
  </si>
  <si>
    <t>311.51 Str &amp; Improve-BB1 SCR</t>
  </si>
  <si>
    <t>311.52 Str &amp; Improve-BB2 SCR</t>
  </si>
  <si>
    <t>311.53 Str &amp; Improve-BB3 SCR</t>
  </si>
  <si>
    <t>311.54 Str &amp; Improve-BB4 SCR</t>
  </si>
  <si>
    <t>311.75 Str &amp; Improvements-BPC</t>
  </si>
  <si>
    <t>311.78 Str &amp; Improvements-BP3</t>
  </si>
  <si>
    <t>311.79 Str &amp; Improvements-BP4</t>
  </si>
  <si>
    <t>312.30 Boiler Plant Eq-BPC</t>
  </si>
  <si>
    <t>312.31 Boiler Plant Eq-BP1</t>
  </si>
  <si>
    <t>312.32 Boiler Plant Eq-BP2</t>
  </si>
  <si>
    <t>312.40 Boiler Plant Eq-BBCM</t>
  </si>
  <si>
    <t>312.41 Boiler Plant Eq-BB1</t>
  </si>
  <si>
    <t>312.42 Boiler Plant Eq-BB2</t>
  </si>
  <si>
    <t>312.43 Boiler Plant Eq-BB3</t>
  </si>
  <si>
    <t>312.44 Boiler Plant Eq-BB4 MAIN STT</t>
  </si>
  <si>
    <t>312.45 Boiler Plant Eq-BB3&amp;4 FGD</t>
  </si>
  <si>
    <t>312.46 Boiler Plant Eq-BB1&amp;2 FGD</t>
  </si>
  <si>
    <t>312.47 Fuel Clause Big Bend</t>
  </si>
  <si>
    <t>312.51 Boiler Plant Eq-BB1 SCR</t>
  </si>
  <si>
    <t>312.52 Boiler Plant Eq-BB2 SCR</t>
  </si>
  <si>
    <t>312.53 Boiler Plant Eq-BB3 SCR</t>
  </si>
  <si>
    <t>312.54 Boiler Plant Eq-BB4 SCR</t>
  </si>
  <si>
    <t>312.75 Boiler Plant Eq-BPC</t>
  </si>
  <si>
    <t>314.30 Turbogenerator Units-BPC</t>
  </si>
  <si>
    <t>314.31 Turbogenerator Units-BP1</t>
  </si>
  <si>
    <t>314.32 Turbogenerator Units-BP2</t>
  </si>
  <si>
    <t>314.33 Turbogenerator Units-BP3</t>
  </si>
  <si>
    <t>314.34 Turbogenerator Units-BP4</t>
  </si>
  <si>
    <t>314.40 Turbogenerator Units-BBCM</t>
  </si>
  <si>
    <t>314.41 Turbogenerator Units-BB1</t>
  </si>
  <si>
    <t>314.42 Turbogenerator Units-BB2</t>
  </si>
  <si>
    <t>314.43 Turbogenerator Units-BB3</t>
  </si>
  <si>
    <t>314.44 Turbogen Units-BB4 MAIN STT</t>
  </si>
  <si>
    <t>315.30 Accessory Electric Eq-BPC</t>
  </si>
  <si>
    <t>315.31 Accessory Electric Eq-BP1</t>
  </si>
  <si>
    <t>315.32 Accessory Electric Eq-BP2</t>
  </si>
  <si>
    <t>315.33 Accessory Electric Eq-BP3</t>
  </si>
  <si>
    <t>315.34 Accessory Electric Eq-BP4</t>
  </si>
  <si>
    <t>315.40 Accessory Electric Eq-BBCM</t>
  </si>
  <si>
    <t>315.41 Accessory Electric Eq-BB1</t>
  </si>
  <si>
    <t>315.42 Accessory Electric Eq-BB2</t>
  </si>
  <si>
    <t>315.43 Accessory Electric Eq-BB3</t>
  </si>
  <si>
    <t>315.44 Access Elect Eq-BB4 MAIN STT</t>
  </si>
  <si>
    <t>315.45 Accessory Elect Eq-BB3&amp;4 FGD</t>
  </si>
  <si>
    <t>315.46 Accessory Elect Eq-BB1&amp;2 FGD</t>
  </si>
  <si>
    <t>315.51 Accessory Elect Eq-BB1 SCR</t>
  </si>
  <si>
    <t>315.52 Accessory Elect Eq-BB2 SCR</t>
  </si>
  <si>
    <t>315.53 Accessory Elect Eq-BB3 SCR</t>
  </si>
  <si>
    <t>315.54 Accessory Elect Eq-BB4 SCR</t>
  </si>
  <si>
    <t>316.01 Misc Power Plant Equip</t>
  </si>
  <si>
    <t>316.17 Tools Misc Supply 7yr</t>
  </si>
  <si>
    <t>316.30 Misc Power Plant Eq-BPC</t>
  </si>
  <si>
    <t>316.31 Misc Power Plant Eq-BP1</t>
  </si>
  <si>
    <t>316.32 Misc Power Plant Eq-BP2</t>
  </si>
  <si>
    <t>316.33 Misc Power Plant Eq-BP3</t>
  </si>
  <si>
    <t>316.34 Misc Power Plant Eq-BP4</t>
  </si>
  <si>
    <t>316.40 Misc Power Plant Eq-BBCM</t>
  </si>
  <si>
    <t>316.41 Misc Power Plant Eq-BB1</t>
  </si>
  <si>
    <t>316.42 Misc Power Plant Eq-BB2</t>
  </si>
  <si>
    <t>316.43 Misc Power Plant Eq-BB3</t>
  </si>
  <si>
    <t>316.44 Misc Pwr Plt Eq-BB 4 MAIN ST</t>
  </si>
  <si>
    <t>316.45 Misc Power Plant Eq-BB3&amp;4FGD</t>
  </si>
  <si>
    <t>316.46 Misc Power Plt Eq-BB1&amp;2 FGD</t>
  </si>
  <si>
    <t>316.47 Tools Big Bend 7yr</t>
  </si>
  <si>
    <t>316.51 Misc Power Plt Eq-BB1 SCR</t>
  </si>
  <si>
    <t>316.52 Misc Power Plt Eq-BB2 SCR</t>
  </si>
  <si>
    <t>316.53 Misc Power Plt Eq-BB3 SCR</t>
  </si>
  <si>
    <t>316.54 Misc Power Plt Eq-BB4 SCR</t>
  </si>
  <si>
    <t>317.00 ARO Costs-Steam</t>
  </si>
  <si>
    <t>340.28 Land &amp; Land Rights-Phillips</t>
  </si>
  <si>
    <t>340.30 Land &amp; Land Rights-BPC</t>
  </si>
  <si>
    <t>340.42 Land &amp; Land Rights-BBCT1&amp;3</t>
  </si>
  <si>
    <t>340.81 Land &amp; Land Rights-Polk U1</t>
  </si>
  <si>
    <t>340.99 Land &amp; Land Rights-Solar</t>
  </si>
  <si>
    <t>341.20 Str and Improvements-MDAFB</t>
  </si>
  <si>
    <t>341.28 Str and Improve-Phillips</t>
  </si>
  <si>
    <t>341.30 Str and Improvements-BPC</t>
  </si>
  <si>
    <t>341.31 Str and Improvements-BP1</t>
  </si>
  <si>
    <t>341.32 Str and Improvements-BP2</t>
  </si>
  <si>
    <t>341.33 Str and Improvements-BP3</t>
  </si>
  <si>
    <t>341.34 Str and Improvements-BP4</t>
  </si>
  <si>
    <t>341.35 Str and Improvements-BP5</t>
  </si>
  <si>
    <t>341.36 Str and Improvements-BP6</t>
  </si>
  <si>
    <t>341.41 Str and Improvements-BBCT1</t>
  </si>
  <si>
    <t>341.42 Str and Improvements-BBCT2&amp;3</t>
  </si>
  <si>
    <t>341.43 Str and Improvements-BBCCST1</t>
  </si>
  <si>
    <t>341.44 Str and Improvements-BBCT4</t>
  </si>
  <si>
    <t>341.45 Str and Improvements-BBCT5</t>
  </si>
  <si>
    <t>341.46 Str and Improvements-BBCT6</t>
  </si>
  <si>
    <t>341.80 Str and Improve-Polk Comm</t>
  </si>
  <si>
    <t>341.81 Str and Improvements-Polk U1</t>
  </si>
  <si>
    <t>341.82 Str and Improvements-Polk U2</t>
  </si>
  <si>
    <t>341.83 Str and Improvements-Polk U3</t>
  </si>
  <si>
    <t>341.84 Str and Improvements-Polk U4</t>
  </si>
  <si>
    <t>341.85 Str and Improvements-Polk U5</t>
  </si>
  <si>
    <t>341.86 Str and Improvements-PKCCST</t>
  </si>
  <si>
    <t>341.98 Str and Improvements-DCMG</t>
  </si>
  <si>
    <t>341.99 Str and Improvements-Solar</t>
  </si>
  <si>
    <t>342.20 Fuel Holders,Prod Acc-MDAFB</t>
  </si>
  <si>
    <t>342.28 FuelHolders,ProdAcc-Phillips</t>
  </si>
  <si>
    <t>342.30 Fuel Holders,Prod Acc-BPC</t>
  </si>
  <si>
    <t>342.31 Fuel Holders,Prod Acc-BP1</t>
  </si>
  <si>
    <t>342.32 Fuel Holders,Prod Acc-BP2</t>
  </si>
  <si>
    <t>342.33 Fuel Holders,Prod Acc-BP3</t>
  </si>
  <si>
    <t>342.34 Fuel Holders,Prod Acc-BP4</t>
  </si>
  <si>
    <t>342.35 Fuel Holders,Prod Acc-BP5</t>
  </si>
  <si>
    <t>342.36 Fuel Holders,Prod Acc-BP6</t>
  </si>
  <si>
    <t>342.41 Fuel Holders,Prod Acc-BBCT1</t>
  </si>
  <si>
    <t>342.42 Fuel Holders,ProdAcc-BBCT2&amp;3</t>
  </si>
  <si>
    <t>342.43 Fuel Holders,ProdAcc-BBCCST1</t>
  </si>
  <si>
    <t>342.44 Fuel Holders,Prod Acc-BBCT4</t>
  </si>
  <si>
    <t>342.45 Fuel Holders,Prod Acc-BBCT5</t>
  </si>
  <si>
    <t>342.46 Fuel Holders,Prod Acc-BBCT6</t>
  </si>
  <si>
    <t>342.80 Fuel Holders,Prod Acc-Polk C</t>
  </si>
  <si>
    <t>342.81 Fuel Holders,Prod Acc-Polk 1</t>
  </si>
  <si>
    <t>342.82 Fuel Holders,Prod Acc-Polk 2</t>
  </si>
  <si>
    <t>342.83 Fuel Holders,Prod Acc-Polk 3</t>
  </si>
  <si>
    <t>342.84 Fuel Holders,Prod Acc-Polk 4</t>
  </si>
  <si>
    <t>342.85 Fuel Holders,Prod Acc-Polk 5</t>
  </si>
  <si>
    <t>342.86 Fuel Holders,Prod Acc-PKCCST</t>
  </si>
  <si>
    <t>342.87 Fuel Clause Polk 1</t>
  </si>
  <si>
    <t>343.20 Prime Movers-MDAFB</t>
  </si>
  <si>
    <t>343.28 Prime Movers-Phillips</t>
  </si>
  <si>
    <t>343.30 Prime Movers-BPC</t>
  </si>
  <si>
    <t>343.31 Prime Movers-BP1</t>
  </si>
  <si>
    <t>343.32 Prime Movers-BP2</t>
  </si>
  <si>
    <t>343.33 Prime Movers-BP3</t>
  </si>
  <si>
    <t>343.34 Prime Movers-BP4</t>
  </si>
  <si>
    <t>343.35 Prime Movers-BP5</t>
  </si>
  <si>
    <t>343.36 Prime Movers-BP6</t>
  </si>
  <si>
    <t>343.41 Prime Movers-BBCT1</t>
  </si>
  <si>
    <t>343.42 Prime Movers-BBCT2&amp;3</t>
  </si>
  <si>
    <t>343.43 Prime Movers-BBCCST1</t>
  </si>
  <si>
    <t>343.44 Prime Movers-BBCT4</t>
  </si>
  <si>
    <t>343.45 Prime Movers-BBCT5</t>
  </si>
  <si>
    <t>343.46 Prime Movers-BBCT6</t>
  </si>
  <si>
    <t>343.52 Prime Movers-Gannon Dismantl</t>
  </si>
  <si>
    <t>343.80 Prime Movers-Polk Common</t>
  </si>
  <si>
    <t>343.81 Prime Movers-Polk U1</t>
  </si>
  <si>
    <t>343.82 Prime Movers-Polk U2</t>
  </si>
  <si>
    <t>343.83 Prime Movers-Polk U3</t>
  </si>
  <si>
    <t>343.84 Prime Movers-Polk U4</t>
  </si>
  <si>
    <t>343.85 Prime Movers-Polk U5</t>
  </si>
  <si>
    <t>343.86 Prime Movers-PKCCST</t>
  </si>
  <si>
    <t>343.90 Prime Movers-Tampa Biosolids</t>
  </si>
  <si>
    <t>343.98 Prime Movers-DCMG</t>
  </si>
  <si>
    <t>343.99 Prime Movers-Solar</t>
  </si>
  <si>
    <t>345.20 Accessory Electric Eq-MDAFB</t>
  </si>
  <si>
    <t>345.28 Accessory Elect Eq-Phillips</t>
  </si>
  <si>
    <t>345.30 Accessory Electric Eq-BPC</t>
  </si>
  <si>
    <t>345.31 Accessory Electric Eq-BP1</t>
  </si>
  <si>
    <t>345.32 Accessory Electric Eq-BP2</t>
  </si>
  <si>
    <t>345.33 Accessory Electric Eq-BP3</t>
  </si>
  <si>
    <t>345.34 Accessory Electric Eq-BP4</t>
  </si>
  <si>
    <t>345.35 Accessory Electric Eq-BP5</t>
  </si>
  <si>
    <t>345.36 Accessory Electric Eq-BP6</t>
  </si>
  <si>
    <t>345.41 Accessory Electric Eq-BBCT1</t>
  </si>
  <si>
    <t>345.42 Accessory Elect Eq-BBCT2&amp;3</t>
  </si>
  <si>
    <t>345.43 Accessory ElectricEq-BBCCST1</t>
  </si>
  <si>
    <t>345.44 Accessory Electric Eq-BBCT4</t>
  </si>
  <si>
    <t>345.45 Accessory Electric Eq-BBCT5</t>
  </si>
  <si>
    <t>345.46 Accessory Electric Eq-BBCT6</t>
  </si>
  <si>
    <t>345.80 Accessory Elect Eq-Polk Comm</t>
  </si>
  <si>
    <t>345.81 Accessory Elect Eq-Polk U1</t>
  </si>
  <si>
    <t>345.82 Accessory Elect Eq-Polk U2</t>
  </si>
  <si>
    <t>345.83 Accessory Elect Eq-Polk U3</t>
  </si>
  <si>
    <t>345.84 Accessory Elect Eq-Polk U4</t>
  </si>
  <si>
    <t>345.85 Accessory Elect Eq-Polk U5</t>
  </si>
  <si>
    <t>345.86 Accessory Elect Eq-PKCCST</t>
  </si>
  <si>
    <t>345.98 Accessory Electric Eq-DCMG</t>
  </si>
  <si>
    <t>345.99 Accessory Elect Eq-Solar</t>
  </si>
  <si>
    <t>346.20 Misc Power Plant Eq-MDAFB</t>
  </si>
  <si>
    <t>346.28 Misc Power Plant Eq-Phillips</t>
  </si>
  <si>
    <t>346.30 Misc Power Plant Eq-BPC</t>
  </si>
  <si>
    <t>346.31 Misc Power Plant Eq-BP1</t>
  </si>
  <si>
    <t>346.32 Misc Power Plant Eq-BP2</t>
  </si>
  <si>
    <t>346.33 Misc Power Plant Eq-BP3</t>
  </si>
  <si>
    <t>346.34 Misc Power Plant Eq-BP4</t>
  </si>
  <si>
    <t>346.35 Misc Power Plant Eq-BP5</t>
  </si>
  <si>
    <t>346.36 Misc Power Plant Eq-BP6</t>
  </si>
  <si>
    <t>346.37 Tools Bayside 7yr</t>
  </si>
  <si>
    <t>346.41 Misc Power Plant Eq-BBCT1</t>
  </si>
  <si>
    <t>346.43 Misc Power Plant Eq-BBCCST1</t>
  </si>
  <si>
    <t>346.44 Misc Power Plant Eq-BBCT4</t>
  </si>
  <si>
    <t>346.45 Misc Power Plant Eq-BBCT5</t>
  </si>
  <si>
    <t>346.46 Misc Power Plant Eq-BBCT6</t>
  </si>
  <si>
    <t>346.80 Misc Power Plt Eq-Polk Comm</t>
  </si>
  <si>
    <t>346.81 Misc Power Plant Eq-Polk U1</t>
  </si>
  <si>
    <t>346.82 Misc Power Plant Eq-Polk U2</t>
  </si>
  <si>
    <t>346.83 Misc Power Plant Eq-Polk U3</t>
  </si>
  <si>
    <t>346.84 Misc Power Plant Eq-Polk U4</t>
  </si>
  <si>
    <t>346.85 Misc Power Plant Eq-Polk U5</t>
  </si>
  <si>
    <t>346.86 Misc Power Plant Eq-PKCCST</t>
  </si>
  <si>
    <t>346.87 Tools Polk 7yr</t>
  </si>
  <si>
    <t>347.00 ARO Costs-Other</t>
  </si>
  <si>
    <t>343.00 Unapproved Distributed Gen 30yr</t>
  </si>
  <si>
    <t>348.00 Unapproved Energy Storage 10yr</t>
  </si>
  <si>
    <t>348.20 Energy Storage Battery-MDAFB</t>
  </si>
  <si>
    <t>348.98 Energy Storage Battery-DCMG</t>
  </si>
  <si>
    <t>348.99 Energy Storage Battery Equip</t>
  </si>
  <si>
    <t>350.00 Land</t>
  </si>
  <si>
    <t>350.01 Land Rights</t>
  </si>
  <si>
    <t>351.00 Energy Storage Battery Equip</t>
  </si>
  <si>
    <t>352.00 STR and Improvements</t>
  </si>
  <si>
    <t>353.00 Station Equipment</t>
  </si>
  <si>
    <t>354.00 Towers &amp; Fixtures</t>
  </si>
  <si>
    <t>355.00 Poles and Fixtures</t>
  </si>
  <si>
    <t>356.00 OH Cond and Devices</t>
  </si>
  <si>
    <t>356.01 Clearing Rights of Way</t>
  </si>
  <si>
    <t>357.00 Underground Conduit</t>
  </si>
  <si>
    <t>358.00 UG Conductors &amp; Devices</t>
  </si>
  <si>
    <t>359.00 Roads and Trails</t>
  </si>
  <si>
    <t>359.10 ARO Costs-Transmission</t>
  </si>
  <si>
    <t>360.00 Land</t>
  </si>
  <si>
    <t>361.00 Structures &amp; Improvements</t>
  </si>
  <si>
    <t>362.00 Station Equipment</t>
  </si>
  <si>
    <t>363.00 Energy Storage Battery Equip</t>
  </si>
  <si>
    <t>364.00 Poles, Towers &amp; Fixtures</t>
  </si>
  <si>
    <t>365.00 OH Conductors &amp; Devices</t>
  </si>
  <si>
    <t>366.00 UG Conduit &amp; Others</t>
  </si>
  <si>
    <t>367.00 UG Conductors &amp; Devices</t>
  </si>
  <si>
    <t>368.00 Line Transformers OH,UG,Net</t>
  </si>
  <si>
    <t>369.00 Services - OH</t>
  </si>
  <si>
    <t>369.02 Services - UG</t>
  </si>
  <si>
    <t>370.00 Meters - Analog &amp; AMR</t>
  </si>
  <si>
    <t>370.01 Meters - AMI</t>
  </si>
  <si>
    <t>370.10 EV Charging Stations</t>
  </si>
  <si>
    <t>371.01 Unapproved Placeholder 10yr</t>
  </si>
  <si>
    <t>371.02 Unapproved Placeholder 15yr</t>
  </si>
  <si>
    <t>371.03 Unapproved Placeholder 30yr</t>
  </si>
  <si>
    <t>373.00 Street Light &amp; Signal Sys</t>
  </si>
  <si>
    <t>373.02 LS2 Lighting</t>
  </si>
  <si>
    <t>374.00 ARO Costs-Distribution</t>
  </si>
  <si>
    <t>389.00 Land &amp; Land Rights</t>
  </si>
  <si>
    <t>390.00 Structures &amp; Improvements</t>
  </si>
  <si>
    <t>391.01 Office Fur, Fixt &amp; Equip 7yr</t>
  </si>
  <si>
    <t>391.02 Computer &amp; Perph Equip 4yr</t>
  </si>
  <si>
    <t>391.03 Data Handling Equip 7yr</t>
  </si>
  <si>
    <t>391.04 Computer Hardw-Mainframe 5yr</t>
  </si>
  <si>
    <t>392.01 Trans Equipment - Invalid</t>
  </si>
  <si>
    <t>392.02 ED Trans Equip - L Vehicle</t>
  </si>
  <si>
    <t>392.03 ED Trans Equip - H Vehicle</t>
  </si>
  <si>
    <t>392.04 ED Trans Equip - M Vehicle</t>
  </si>
  <si>
    <t>392.12 ES Trans Equip - L Vehicle</t>
  </si>
  <si>
    <t>392.13 ES Trans Equip - H Vehicle</t>
  </si>
  <si>
    <t>392.14 ES Trans Equip - M Vehicle</t>
  </si>
  <si>
    <t>393.00 Stores Equipment 7yr</t>
  </si>
  <si>
    <t>394.00 Tool Shop &amp; Garage Equip 7yr</t>
  </si>
  <si>
    <t>394.01 ECCR Solar Car Port 5yr</t>
  </si>
  <si>
    <t>394.03 Tool Vehicles 7yr - Invalid</t>
  </si>
  <si>
    <t>395.00 Laboratory Equipment 7yr</t>
  </si>
  <si>
    <t>396.00 Power Operated Equipment 7yr</t>
  </si>
  <si>
    <t>397.00 Communication Equipment 7yr</t>
  </si>
  <si>
    <t>397.25 Fiber Optic</t>
  </si>
  <si>
    <t>398.00 Miscellaneous Equipment 7yr</t>
  </si>
  <si>
    <t>399.10 ARO Costs-General</t>
  </si>
  <si>
    <t>Subtotal</t>
  </si>
  <si>
    <t>Check to various tabs</t>
  </si>
  <si>
    <t>PHFFU</t>
  </si>
  <si>
    <t>Dismantlement</t>
  </si>
  <si>
    <t>Acquisition Adjustments</t>
  </si>
  <si>
    <t>Non-Utility</t>
  </si>
  <si>
    <t>SOFTWARE - Intangibles</t>
  </si>
  <si>
    <t xml:space="preserve">ARO </t>
  </si>
  <si>
    <t>GENERATION - Steam</t>
  </si>
  <si>
    <t>GENERATION - Other</t>
  </si>
  <si>
    <t>TRANSMISSION</t>
  </si>
  <si>
    <t>DISTRIBUTION</t>
  </si>
  <si>
    <t>VEHICLES - General</t>
  </si>
  <si>
    <t>GENERAL</t>
  </si>
  <si>
    <t>TOTAL</t>
  </si>
  <si>
    <t>Check to SOP</t>
  </si>
  <si>
    <t>SCHEDULE B-09</t>
  </si>
  <si>
    <t>DEPRECIATION RESERVE BALANCES BY ACCOUNT AND SUB-ACCOUNT</t>
  </si>
  <si>
    <t>Page 1 of 10</t>
  </si>
  <si>
    <t>Provide the depreciation reserve balances for each account or sub-account to which</t>
  </si>
  <si>
    <t>an individual depreciation rate is applied. (Include Amortization/Recovery amounts).</t>
  </si>
  <si>
    <t>(Dollars in cents)</t>
  </si>
  <si>
    <t>Accumulated</t>
  </si>
  <si>
    <t>Total</t>
  </si>
  <si>
    <t>Depreciation</t>
  </si>
  <si>
    <t>Gross</t>
  </si>
  <si>
    <t>Adjustments</t>
  </si>
  <si>
    <t>Beg. of Year</t>
  </si>
  <si>
    <t>Accrued</t>
  </si>
  <si>
    <t>Retirements</t>
  </si>
  <si>
    <t>COR</t>
  </si>
  <si>
    <t>Salvage</t>
  </si>
  <si>
    <t>or Transfers</t>
  </si>
  <si>
    <t>End of Year</t>
  </si>
  <si>
    <t>Supporting Schedules:  B-10, B-11</t>
  </si>
  <si>
    <t>Recap Schedules:  B-03, B-06</t>
  </si>
  <si>
    <t>Page 2 of 10</t>
  </si>
  <si>
    <t/>
  </si>
  <si>
    <t>Page 3 of 10</t>
  </si>
  <si>
    <t>Page 4 of 10</t>
  </si>
  <si>
    <t>Page 5 of 10</t>
  </si>
  <si>
    <t>Page 6 of 10</t>
  </si>
  <si>
    <t>Page 7 of 10</t>
  </si>
  <si>
    <t>Page 8 of 10</t>
  </si>
  <si>
    <t>TOTAL DEPRECIABLE RESERVE</t>
  </si>
  <si>
    <t>Page 9 of 10</t>
  </si>
  <si>
    <t>TOTAL NON-DEPRECIABLE</t>
  </si>
  <si>
    <t>TOTAL ELECTRIC PLANT RESERVE</t>
  </si>
  <si>
    <t>TOTAL ELECTRIC UTILITY RESERVE</t>
  </si>
  <si>
    <t>Page 10 of 10</t>
  </si>
  <si>
    <t>Annual Status Report</t>
  </si>
  <si>
    <t>Annual</t>
  </si>
  <si>
    <t>B-7</t>
  </si>
  <si>
    <t>Plant</t>
  </si>
  <si>
    <t>B-9</t>
  </si>
  <si>
    <t>Reserve</t>
  </si>
  <si>
    <t>Activity</t>
  </si>
  <si>
    <t>Depr</t>
  </si>
  <si>
    <t>Additions</t>
  </si>
  <si>
    <t>Transfers</t>
  </si>
  <si>
    <t>Adjustment</t>
  </si>
  <si>
    <t>13-Mth Avg</t>
  </si>
  <si>
    <t>Depr Exp</t>
  </si>
  <si>
    <t>COR Incurred</t>
  </si>
  <si>
    <t>COR RWIP</t>
  </si>
  <si>
    <t>SALV Incurred</t>
  </si>
  <si>
    <t>SALV RWIP</t>
  </si>
  <si>
    <t>Gain/Loss</t>
  </si>
  <si>
    <t>Draft</t>
  </si>
  <si>
    <t>114 / 115</t>
  </si>
  <si>
    <t>121 / 122</t>
  </si>
  <si>
    <t>101 / 111</t>
  </si>
  <si>
    <t>101 / 108</t>
  </si>
  <si>
    <t>Variances</t>
  </si>
  <si>
    <t>SOP Summary / Worksheet Variance</t>
  </si>
  <si>
    <t>1011000 - Lease Capital</t>
  </si>
  <si>
    <t>1011200 - Lease Operating</t>
  </si>
  <si>
    <t>1020000 - Purchase/Sold</t>
  </si>
  <si>
    <t>Reconciled</t>
  </si>
  <si>
    <t>B-7 and B-9 Check Figures</t>
  </si>
  <si>
    <t>Unapproved not on B-7 and B-9</t>
  </si>
  <si>
    <t>TAMPA ELECTRIC COMPANY</t>
  </si>
  <si>
    <t>STATEMENT OF PLANT</t>
  </si>
  <si>
    <t>TEC SOP 2023 Dec 12+0 Forecast - Final V.2 - RC.xlsb</t>
  </si>
  <si>
    <t>GL Account</t>
  </si>
  <si>
    <t>PLANT IN SERVICE CLASSIFIED</t>
  </si>
  <si>
    <t>BOP</t>
  </si>
  <si>
    <t>Adjustments (Includes 102 Purchase)</t>
  </si>
  <si>
    <t>SAP Check</t>
  </si>
  <si>
    <t>LEASED ASSETS - CAPITAL</t>
  </si>
  <si>
    <t>LEASED ASSETS - OPERATING</t>
  </si>
  <si>
    <t>PLANT PURCHASED OR SOLD</t>
  </si>
  <si>
    <t>PURCHASE</t>
  </si>
  <si>
    <t>SOLD</t>
  </si>
  <si>
    <t>Additions (Spend)</t>
  </si>
  <si>
    <t>Transfer to 101 per FERC</t>
  </si>
  <si>
    <t>Transfer to 108 per FERC</t>
  </si>
  <si>
    <t>Misc Adjustment</t>
  </si>
  <si>
    <t>RESERVE PHFFU</t>
  </si>
  <si>
    <t>Depreciation Expense</t>
  </si>
  <si>
    <t>COMP. CONSTR. NOT CLASSIFIED</t>
  </si>
  <si>
    <t>Transfer 101</t>
  </si>
  <si>
    <t>CONSTR. WORK IN PROGRESS</t>
  </si>
  <si>
    <t>Expenditures</t>
  </si>
  <si>
    <t>Additions 102</t>
  </si>
  <si>
    <t>Additions 106</t>
  </si>
  <si>
    <t>Additions 105</t>
  </si>
  <si>
    <t>Additions 121</t>
  </si>
  <si>
    <t>ACCUMULATED DEPRECIATION</t>
  </si>
  <si>
    <t>Closed COR</t>
  </si>
  <si>
    <t>Closed Salvage</t>
  </si>
  <si>
    <t>Transfers to 111</t>
  </si>
  <si>
    <t>Transfers to 105</t>
  </si>
  <si>
    <t>Adjustments per Tab (includes LED NBV / 102 Purchase)</t>
  </si>
  <si>
    <t>Adjustments per LED Salvage</t>
  </si>
  <si>
    <t>1080000 - DISMANTLING</t>
  </si>
  <si>
    <t>DISMANTLING</t>
  </si>
  <si>
    <t>Adjustments - CETM</t>
  </si>
  <si>
    <t>RWIP</t>
  </si>
  <si>
    <t>RWIP COR</t>
  </si>
  <si>
    <t>RWIP Salvage</t>
  </si>
  <si>
    <t>ACCUMULATED AMORTIZATION</t>
  </si>
  <si>
    <t>Amortization Expense</t>
  </si>
  <si>
    <t>Transfer</t>
  </si>
  <si>
    <t>1140000 - OUC Acq Adj</t>
  </si>
  <si>
    <t>ACQUISITION ADLUSTMENT - OUC TRANSM LINE</t>
  </si>
  <si>
    <t>1150000 - OUC Reserve</t>
  </si>
  <si>
    <t>Amortization</t>
  </si>
  <si>
    <t>1140000 - FPL Acq Adj</t>
  </si>
  <si>
    <t>ACQUISITION ADLUSTMENT - BB/FPL TRANSM LINE</t>
  </si>
  <si>
    <t>1150000 - FPL Reserve</t>
  </si>
  <si>
    <t>1140000 - Union Hall Acq Adj</t>
  </si>
  <si>
    <t>ACQUISITION ADLUSTMENT - UNION HALL</t>
  </si>
  <si>
    <t>1150000 - Union Hall Reserve</t>
  </si>
  <si>
    <t>NON UTILITY PROPERTY</t>
  </si>
  <si>
    <t>DEPR. NON UTILITY PROPERTY</t>
  </si>
  <si>
    <t>DEPR OTHER - TRANSP CLEARING</t>
  </si>
  <si>
    <t>Depreciation Cleared</t>
  </si>
  <si>
    <t>AMORT. LIMITED TERM UTILITY PLANT</t>
  </si>
  <si>
    <t>MISC. AMORTIZATION - OUC</t>
  </si>
  <si>
    <t>Amort OUC</t>
  </si>
  <si>
    <t>MISC. AMORTIZATION - BB/FPL TRANS LINE</t>
  </si>
  <si>
    <t>Amort FPL</t>
  </si>
  <si>
    <t>MISC. AMORTIZATION - UNION</t>
  </si>
  <si>
    <t>Amort Union</t>
  </si>
  <si>
    <t>Amtz-Financing Lease</t>
  </si>
  <si>
    <t>Hartford Lease 6810090A</t>
  </si>
  <si>
    <t>DEPR EXPENSE</t>
  </si>
  <si>
    <t>DEPRECIATION EXPENSE NON-UTILITY</t>
  </si>
  <si>
    <t>ECRC DEPREC EXPENSE</t>
  </si>
  <si>
    <t>DEPR EXPENSE - DISMANTLEMENT</t>
  </si>
  <si>
    <t>SPP Clause</t>
  </si>
  <si>
    <t>FUEL CLSE DEPREC EXPENSE</t>
  </si>
  <si>
    <t>CONSERVATION CLAUSE DEPREC EXPENSE</t>
  </si>
  <si>
    <t>LED Depr Exp</t>
  </si>
  <si>
    <t>IRES Depr Exp</t>
  </si>
  <si>
    <t>AFUDC OTHER FUNDS - EQUITY</t>
  </si>
  <si>
    <t>AFUDC BORROWED FUNDS - DEBT</t>
  </si>
  <si>
    <t>Total AFUDC</t>
  </si>
  <si>
    <r>
      <t xml:space="preserve">Tricks and Tips … on B-07 tab, replace formulas … </t>
    </r>
    <r>
      <rPr>
        <b/>
        <sz val="11"/>
        <color rgb="FFFF0000"/>
        <rFont val="Calibri"/>
        <family val="2"/>
        <scheme val="minor"/>
      </rPr>
      <t>)/1</t>
    </r>
    <r>
      <rPr>
        <b/>
        <sz val="11"/>
        <rFont val="Calibri"/>
        <family val="2"/>
        <scheme val="minor"/>
      </rPr>
      <t xml:space="preserve"> with</t>
    </r>
    <r>
      <rPr>
        <b/>
        <sz val="11"/>
        <color rgb="FFFF0000"/>
        <rFont val="Calibri"/>
        <family val="2"/>
        <scheme val="minor"/>
      </rPr>
      <t xml:space="preserve"> )/1000</t>
    </r>
  </si>
  <si>
    <t>ASDR tab should be all values no links to the SOP file</t>
  </si>
  <si>
    <t>RESERVE BALANCES tab should be all values no links to the SOP file</t>
  </si>
  <si>
    <t>Double check totals tie back to source</t>
  </si>
  <si>
    <t>Double check formats</t>
  </si>
  <si>
    <t>Should not find these placeholder deprecation groups, which should have $0's across, if not have an issue.</t>
  </si>
  <si>
    <t>Change (Dollar in Cents) to (Dollar in 000's)</t>
  </si>
  <si>
    <t>Confirm Docket No …</t>
  </si>
  <si>
    <t>Confirm Witness …</t>
  </si>
  <si>
    <t>DOCKET No. 20240026-EI</t>
  </si>
  <si>
    <t>Witness: C. Aldazabal / J. Chronister / R. Latta</t>
  </si>
  <si>
    <t xml:space="preserve">              K. Stryker / C. Whitworth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</si>
</sst>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;;;"/>
    <numFmt numFmtId="165" formatCode="_(&quot;$&quot;* #,##0_);_(&quot;$&quot;* \(#,##0\);_(&quot;$&quot;* &quot;-&quot;??_);_(@_)"/>
    <numFmt numFmtId="166" formatCode="_(* #,##0_);_(* \(#,##0\);_(* &quot;-&quot;??_);_(@_)"/>
    <numFmt numFmtId="167" formatCode="0.0"/>
    <numFmt numFmtId="168" formatCode="0.000"/>
    <numFmt numFmtId="169" formatCode="_(* #,##0.00000_);_(* \(#,##0.00000\);_(* &quot;-&quot;??_);_(@_)"/>
    <numFmt numFmtId="170" formatCode="0.00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3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0" fontId="16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301">
    <xf numFmtId="0" fontId="0" fillId="0" borderId="0" xfId="0"/>
    <xf numFmtId="166" fontId="3" fillId="3" borderId="0" xfId="3" applyNumberFormat="1" applyFont="1" applyFill="1" applyAlignment="1">
      <alignment horizontal="center"/>
    </xf>
    <xf numFmtId="166" fontId="1" fillId="3" borderId="0" xfId="3" applyNumberFormat="1" applyFont="1" applyFill="1"/>
    <xf numFmtId="166" fontId="1" fillId="0" borderId="0" xfId="3" applyNumberFormat="1" applyFont="1"/>
    <xf numFmtId="0" fontId="9" fillId="0" borderId="1" xfId="1" applyFont="1" applyBorder="1"/>
    <xf numFmtId="0" fontId="9" fillId="0" borderId="0" xfId="1" applyFont="1"/>
    <xf numFmtId="0" fontId="9" fillId="0" borderId="0" xfId="1" applyFont="1" applyAlignment="1">
      <alignment horizontal="right"/>
    </xf>
    <xf numFmtId="0" fontId="9" fillId="0" borderId="0" xfId="1" quotePrefix="1" applyFont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0" xfId="1" applyFont="1" applyAlignment="1">
      <alignment horizontal="left"/>
    </xf>
    <xf numFmtId="0" fontId="9" fillId="0" borderId="1" xfId="1" applyFont="1" applyBorder="1" applyAlignment="1">
      <alignment horizontal="center"/>
    </xf>
    <xf numFmtId="0" fontId="9" fillId="0" borderId="0" xfId="1" quotePrefix="1" applyFont="1" applyAlignment="1">
      <alignment horizontal="center"/>
    </xf>
    <xf numFmtId="0" fontId="9" fillId="0" borderId="0" xfId="1" applyFont="1" applyAlignment="1">
      <alignment horizontal="center"/>
    </xf>
    <xf numFmtId="14" fontId="9" fillId="0" borderId="1" xfId="1" applyNumberFormat="1" applyFont="1" applyBorder="1" applyAlignment="1">
      <alignment horizontal="center"/>
    </xf>
    <xf numFmtId="0" fontId="9" fillId="0" borderId="1" xfId="1" quotePrefix="1" applyFont="1" applyBorder="1" applyAlignment="1">
      <alignment horizontal="center"/>
    </xf>
    <xf numFmtId="0" fontId="9" fillId="0" borderId="0" xfId="2" applyFont="1" applyAlignment="1">
      <alignment wrapText="1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166" fontId="9" fillId="0" borderId="0" xfId="3" applyNumberFormat="1" applyFont="1" applyFill="1"/>
    <xf numFmtId="165" fontId="9" fillId="0" borderId="0" xfId="4" applyNumberFormat="1" applyFont="1" applyFill="1" applyProtection="1">
      <protection locked="0"/>
    </xf>
    <xf numFmtId="4" fontId="9" fillId="0" borderId="0" xfId="3" applyNumberFormat="1" applyFont="1" applyFill="1"/>
    <xf numFmtId="167" fontId="9" fillId="0" borderId="0" xfId="1" applyNumberFormat="1" applyFont="1" applyAlignment="1">
      <alignment horizontal="center"/>
    </xf>
    <xf numFmtId="166" fontId="9" fillId="0" borderId="0" xfId="3" applyNumberFormat="1" applyFont="1" applyFill="1" applyAlignment="1">
      <alignment horizontal="center"/>
    </xf>
    <xf numFmtId="43" fontId="9" fillId="0" borderId="0" xfId="3" applyFont="1" applyFill="1" applyAlignment="1">
      <alignment horizontal="right"/>
    </xf>
    <xf numFmtId="166" fontId="9" fillId="0" borderId="5" xfId="3" applyNumberFormat="1" applyFont="1" applyFill="1" applyBorder="1"/>
    <xf numFmtId="166" fontId="9" fillId="0" borderId="3" xfId="3" applyNumberFormat="1" applyFont="1" applyFill="1" applyBorder="1" applyAlignment="1">
      <alignment horizontal="right"/>
    </xf>
    <xf numFmtId="166" fontId="9" fillId="0" borderId="0" xfId="3" applyNumberFormat="1" applyFont="1" applyFill="1" applyAlignment="1">
      <alignment horizontal="right"/>
    </xf>
    <xf numFmtId="41" fontId="9" fillId="0" borderId="0" xfId="3" applyNumberFormat="1" applyFont="1" applyFill="1" applyAlignment="1" applyProtection="1">
      <alignment horizontal="right"/>
      <protection locked="0"/>
    </xf>
    <xf numFmtId="41" fontId="9" fillId="0" borderId="0" xfId="3" applyNumberFormat="1" applyFont="1" applyFill="1" applyAlignment="1">
      <alignment horizontal="right"/>
    </xf>
    <xf numFmtId="41" fontId="9" fillId="0" borderId="0" xfId="4" applyNumberFormat="1" applyFont="1" applyFill="1" applyAlignment="1" applyProtection="1">
      <alignment horizontal="right"/>
      <protection locked="0"/>
    </xf>
    <xf numFmtId="0" fontId="9" fillId="0" borderId="0" xfId="1" applyFont="1" applyProtection="1">
      <protection locked="0"/>
    </xf>
    <xf numFmtId="166" fontId="9" fillId="0" borderId="0" xfId="1" applyNumberFormat="1" applyFont="1"/>
    <xf numFmtId="41" fontId="9" fillId="0" borderId="0" xfId="1" applyNumberFormat="1" applyFont="1"/>
    <xf numFmtId="5" fontId="9" fillId="0" borderId="0" xfId="1" applyNumberFormat="1" applyFont="1"/>
    <xf numFmtId="0" fontId="9" fillId="0" borderId="0" xfId="3" quotePrefix="1" applyNumberFormat="1" applyFont="1" applyFill="1" applyAlignment="1" applyProtection="1">
      <alignment horizontal="left"/>
      <protection locked="0"/>
    </xf>
    <xf numFmtId="166" fontId="9" fillId="0" borderId="3" xfId="3" applyNumberFormat="1" applyFont="1" applyFill="1" applyBorder="1"/>
    <xf numFmtId="166" fontId="9" fillId="0" borderId="4" xfId="3" applyNumberFormat="1" applyFont="1" applyFill="1" applyBorder="1"/>
    <xf numFmtId="2" fontId="9" fillId="0" borderId="0" xfId="1" applyNumberFormat="1" applyFont="1" applyAlignment="1">
      <alignment horizontal="center"/>
    </xf>
    <xf numFmtId="0" fontId="9" fillId="0" borderId="0" xfId="2" quotePrefix="1" applyFont="1" applyAlignment="1">
      <alignment horizontal="right" wrapText="1"/>
    </xf>
    <xf numFmtId="43" fontId="9" fillId="0" borderId="1" xfId="3" quotePrefix="1" applyFont="1" applyFill="1" applyBorder="1" applyAlignment="1">
      <alignment horizontal="left"/>
    </xf>
    <xf numFmtId="1" fontId="9" fillId="0" borderId="0" xfId="1" applyNumberFormat="1" applyFont="1"/>
    <xf numFmtId="1" fontId="9" fillId="0" borderId="1" xfId="1" applyNumberFormat="1" applyFont="1" applyBorder="1"/>
    <xf numFmtId="5" fontId="9" fillId="0" borderId="0" xfId="1" quotePrefix="1" applyNumberFormat="1" applyFont="1" applyAlignment="1">
      <alignment horizontal="left"/>
    </xf>
    <xf numFmtId="41" fontId="9" fillId="0" borderId="0" xfId="1" applyNumberFormat="1" applyFont="1" applyAlignment="1">
      <alignment horizontal="right"/>
    </xf>
    <xf numFmtId="0" fontId="9" fillId="0" borderId="0" xfId="1" quotePrefix="1" applyFont="1" applyAlignment="1">
      <alignment horizontal="right"/>
    </xf>
    <xf numFmtId="41" fontId="9" fillId="0" borderId="0" xfId="4" applyNumberFormat="1" applyFont="1" applyFill="1" applyAlignment="1">
      <alignment horizontal="right"/>
    </xf>
    <xf numFmtId="41" fontId="9" fillId="0" borderId="3" xfId="3" applyNumberFormat="1" applyFont="1" applyFill="1" applyBorder="1" applyAlignment="1">
      <alignment horizontal="right"/>
    </xf>
    <xf numFmtId="14" fontId="9" fillId="0" borderId="0" xfId="1" applyNumberFormat="1" applyFont="1" applyAlignment="1">
      <alignment horizontal="center"/>
    </xf>
    <xf numFmtId="166" fontId="9" fillId="0" borderId="0" xfId="3" quotePrefix="1" applyNumberFormat="1" applyFont="1" applyFill="1" applyAlignment="1">
      <alignment horizontal="center"/>
    </xf>
    <xf numFmtId="168" fontId="9" fillId="0" borderId="0" xfId="1" applyNumberFormat="1" applyFont="1" applyAlignment="1">
      <alignment horizontal="right"/>
    </xf>
    <xf numFmtId="43" fontId="9" fillId="0" borderId="0" xfId="4" applyNumberFormat="1" applyFont="1" applyFill="1" applyProtection="1">
      <protection locked="0"/>
    </xf>
    <xf numFmtId="43" fontId="9" fillId="0" borderId="0" xfId="1" applyNumberFormat="1" applyFont="1"/>
    <xf numFmtId="43" fontId="9" fillId="0" borderId="0" xfId="3" applyFont="1" applyFill="1" applyProtection="1">
      <protection locked="0"/>
    </xf>
    <xf numFmtId="14" fontId="9" fillId="0" borderId="0" xfId="1" quotePrefix="1" applyNumberFormat="1" applyFont="1" applyAlignment="1">
      <alignment horizontal="center"/>
    </xf>
    <xf numFmtId="166" fontId="9" fillId="0" borderId="4" xfId="3" applyNumberFormat="1" applyFont="1" applyFill="1" applyBorder="1" applyAlignment="1"/>
    <xf numFmtId="41" fontId="9" fillId="0" borderId="0" xfId="1" applyNumberFormat="1" applyFont="1" applyAlignment="1">
      <alignment horizontal="center"/>
    </xf>
    <xf numFmtId="37" fontId="9" fillId="0" borderId="0" xfId="1" applyNumberFormat="1" applyFont="1" applyAlignment="1">
      <alignment horizontal="center"/>
    </xf>
    <xf numFmtId="37" fontId="9" fillId="0" borderId="0" xfId="3" applyNumberFormat="1" applyFont="1" applyFill="1" applyAlignment="1">
      <alignment horizontal="center"/>
    </xf>
    <xf numFmtId="166" fontId="9" fillId="0" borderId="4" xfId="3" applyNumberFormat="1" applyFont="1" applyFill="1" applyBorder="1" applyAlignment="1">
      <alignment horizontal="right"/>
    </xf>
    <xf numFmtId="0" fontId="9" fillId="0" borderId="0" xfId="4" quotePrefix="1" applyNumberFormat="1" applyFont="1" applyFill="1" applyAlignment="1" applyProtection="1">
      <alignment horizontal="left"/>
      <protection locked="0"/>
    </xf>
    <xf numFmtId="0" fontId="9" fillId="0" borderId="0" xfId="3" applyNumberFormat="1" applyFont="1" applyFill="1" applyProtection="1">
      <protection locked="0"/>
    </xf>
    <xf numFmtId="165" fontId="9" fillId="0" borderId="0" xfId="3" applyNumberFormat="1" applyFont="1" applyFill="1" applyProtection="1">
      <protection locked="0"/>
    </xf>
    <xf numFmtId="0" fontId="9" fillId="0" borderId="0" xfId="3" applyNumberFormat="1" applyFont="1" applyFill="1"/>
    <xf numFmtId="165" fontId="9" fillId="0" borderId="0" xfId="3" applyNumberFormat="1" applyFont="1" applyFill="1"/>
    <xf numFmtId="0" fontId="9" fillId="0" borderId="0" xfId="4" applyNumberFormat="1" applyFont="1" applyFill="1" applyProtection="1">
      <protection locked="0"/>
    </xf>
    <xf numFmtId="166" fontId="9" fillId="0" borderId="0" xfId="3" applyNumberFormat="1" applyFont="1" applyFill="1" applyProtection="1">
      <protection locked="0"/>
    </xf>
    <xf numFmtId="0" fontId="9" fillId="0" borderId="0" xfId="5" quotePrefix="1" applyFont="1" applyAlignment="1">
      <alignment horizontal="left"/>
    </xf>
    <xf numFmtId="0" fontId="9" fillId="0" borderId="0" xfId="3" applyNumberFormat="1" applyFont="1" applyFill="1" applyAlignment="1" applyProtection="1">
      <alignment horizontal="left"/>
      <protection locked="0"/>
    </xf>
    <xf numFmtId="166" fontId="9" fillId="0" borderId="0" xfId="3" applyNumberFormat="1" applyFont="1" applyFill="1" applyBorder="1"/>
    <xf numFmtId="0" fontId="3" fillId="0" borderId="0" xfId="3" applyNumberFormat="1" applyFont="1" applyFill="1" applyAlignment="1">
      <alignment horizontal="center"/>
    </xf>
    <xf numFmtId="43" fontId="3" fillId="0" borderId="5" xfId="3" applyFont="1" applyFill="1" applyBorder="1" applyAlignment="1">
      <alignment horizontal="center"/>
    </xf>
    <xf numFmtId="0" fontId="3" fillId="0" borderId="5" xfId="3" applyNumberFormat="1" applyFont="1" applyFill="1" applyBorder="1" applyAlignment="1">
      <alignment horizontal="center"/>
    </xf>
    <xf numFmtId="166" fontId="11" fillId="0" borderId="0" xfId="3" applyNumberFormat="1" applyFont="1" applyFill="1"/>
    <xf numFmtId="166" fontId="1" fillId="0" borderId="0" xfId="3" applyNumberFormat="1" applyFont="1" applyFill="1" applyAlignment="1">
      <alignment horizontal="right"/>
    </xf>
    <xf numFmtId="43" fontId="3" fillId="0" borderId="0" xfId="3" applyFont="1" applyFill="1" applyAlignment="1">
      <alignment horizontal="left"/>
    </xf>
    <xf numFmtId="166" fontId="3" fillId="0" borderId="9" xfId="3" applyNumberFormat="1" applyFont="1" applyFill="1" applyBorder="1"/>
    <xf numFmtId="166" fontId="3" fillId="0" borderId="10" xfId="3" applyNumberFormat="1" applyFont="1" applyFill="1" applyBorder="1"/>
    <xf numFmtId="166" fontId="1" fillId="3" borderId="0" xfId="3" applyNumberFormat="1" applyFont="1" applyFill="1" applyAlignment="1"/>
    <xf numFmtId="166" fontId="1" fillId="3" borderId="7" xfId="3" applyNumberFormat="1" applyFont="1" applyFill="1" applyBorder="1"/>
    <xf numFmtId="43" fontId="1" fillId="3" borderId="0" xfId="3" applyFont="1" applyFill="1"/>
    <xf numFmtId="166" fontId="3" fillId="0" borderId="0" xfId="3" applyNumberFormat="1" applyFont="1" applyFill="1"/>
    <xf numFmtId="166" fontId="3" fillId="0" borderId="7" xfId="3" applyNumberFormat="1" applyFont="1" applyFill="1" applyBorder="1"/>
    <xf numFmtId="43" fontId="3" fillId="0" borderId="0" xfId="3" applyFont="1" applyFill="1"/>
    <xf numFmtId="166" fontId="3" fillId="0" borderId="6" xfId="3" applyNumberFormat="1" applyFont="1" applyFill="1" applyBorder="1"/>
    <xf numFmtId="43" fontId="3" fillId="0" borderId="0" xfId="3" quotePrefix="1" applyFont="1" applyFill="1" applyAlignment="1">
      <alignment horizontal="left"/>
    </xf>
    <xf numFmtId="43" fontId="7" fillId="0" borderId="0" xfId="3" quotePrefix="1" applyFont="1" applyFill="1" applyAlignment="1">
      <alignment horizontal="left"/>
    </xf>
    <xf numFmtId="0" fontId="3" fillId="0" borderId="0" xfId="3" applyNumberFormat="1" applyFont="1" applyFill="1" applyAlignment="1"/>
    <xf numFmtId="43" fontId="1" fillId="0" borderId="0" xfId="3" applyFont="1" applyFill="1" applyAlignment="1"/>
    <xf numFmtId="43" fontId="1" fillId="0" borderId="0" xfId="3" quotePrefix="1" applyFont="1" applyFill="1" applyAlignment="1">
      <alignment horizontal="left"/>
    </xf>
    <xf numFmtId="166" fontId="1" fillId="0" borderId="0" xfId="3" applyNumberFormat="1" applyFont="1" applyFill="1"/>
    <xf numFmtId="166" fontId="1" fillId="0" borderId="11" xfId="3" applyNumberFormat="1" applyFont="1" applyFill="1" applyBorder="1"/>
    <xf numFmtId="43" fontId="1" fillId="0" borderId="0" xfId="3" applyFont="1" applyFill="1"/>
    <xf numFmtId="166" fontId="1" fillId="0" borderId="7" xfId="3" applyNumberFormat="1" applyFont="1" applyBorder="1"/>
    <xf numFmtId="166" fontId="1" fillId="9" borderId="0" xfId="3" applyNumberFormat="1" applyFont="1" applyFill="1"/>
    <xf numFmtId="43" fontId="1" fillId="3" borderId="7" xfId="3" applyFont="1" applyFill="1" applyBorder="1"/>
    <xf numFmtId="0" fontId="9" fillId="2" borderId="0" xfId="1" applyFont="1" applyFill="1"/>
    <xf numFmtId="0" fontId="9" fillId="2" borderId="0" xfId="1" applyFont="1" applyFill="1" applyAlignment="1">
      <alignment horizontal="right"/>
    </xf>
    <xf numFmtId="164" fontId="9" fillId="0" borderId="0" xfId="1" applyNumberFormat="1" applyFont="1" applyAlignment="1">
      <alignment horizontal="right"/>
    </xf>
    <xf numFmtId="166" fontId="9" fillId="0" borderId="0" xfId="3" applyNumberFormat="1" applyFont="1" applyAlignment="1">
      <alignment horizontal="center"/>
    </xf>
    <xf numFmtId="0" fontId="9" fillId="0" borderId="1" xfId="1" applyFont="1" applyBorder="1" applyAlignment="1">
      <alignment horizontal="right"/>
    </xf>
    <xf numFmtId="0" fontId="9" fillId="0" borderId="2" xfId="1" applyFont="1" applyBorder="1" applyAlignment="1">
      <alignment horizontal="right"/>
    </xf>
    <xf numFmtId="166" fontId="9" fillId="0" borderId="0" xfId="3" quotePrefix="1" applyNumberFormat="1" applyFont="1" applyFill="1" applyAlignment="1">
      <alignment horizontal="right"/>
    </xf>
    <xf numFmtId="0" fontId="9" fillId="0" borderId="3" xfId="1" applyFont="1" applyBorder="1"/>
    <xf numFmtId="43" fontId="9" fillId="0" borderId="0" xfId="1" applyNumberFormat="1" applyFont="1" applyAlignment="1">
      <alignment horizontal="right"/>
    </xf>
    <xf numFmtId="166" fontId="9" fillId="0" borderId="9" xfId="3" applyNumberFormat="1" applyFont="1" applyFill="1" applyBorder="1"/>
    <xf numFmtId="166" fontId="9" fillId="0" borderId="9" xfId="3" applyNumberFormat="1" applyFont="1" applyFill="1" applyBorder="1" applyAlignment="1">
      <alignment horizontal="center"/>
    </xf>
    <xf numFmtId="37" fontId="9" fillId="0" borderId="0" xfId="1" applyNumberFormat="1" applyFont="1" applyAlignment="1">
      <alignment horizontal="right"/>
    </xf>
    <xf numFmtId="166" fontId="9" fillId="0" borderId="9" xfId="3" applyNumberFormat="1" applyFont="1" applyFill="1" applyBorder="1" applyAlignment="1">
      <alignment horizontal="right"/>
    </xf>
    <xf numFmtId="166" fontId="9" fillId="0" borderId="9" xfId="1" applyNumberFormat="1" applyFont="1" applyBorder="1"/>
    <xf numFmtId="0" fontId="13" fillId="0" borderId="0" xfId="0" applyFont="1"/>
    <xf numFmtId="0" fontId="15" fillId="0" borderId="0" xfId="0" applyFont="1"/>
    <xf numFmtId="166" fontId="1" fillId="4" borderId="0" xfId="3" applyNumberFormat="1" applyFont="1" applyFill="1" applyAlignment="1">
      <alignment horizontal="center"/>
    </xf>
    <xf numFmtId="166" fontId="0" fillId="2" borderId="0" xfId="3" applyNumberFormat="1" applyFont="1" applyFill="1"/>
    <xf numFmtId="166" fontId="11" fillId="0" borderId="0" xfId="11" applyNumberFormat="1" applyFont="1" applyFill="1"/>
    <xf numFmtId="166" fontId="1" fillId="4" borderId="0" xfId="3" applyNumberFormat="1" applyFont="1" applyFill="1"/>
    <xf numFmtId="166" fontId="3" fillId="4" borderId="9" xfId="3" applyNumberFormat="1" applyFont="1" applyFill="1" applyBorder="1"/>
    <xf numFmtId="166" fontId="3" fillId="2" borderId="9" xfId="3" applyNumberFormat="1" applyFont="1" applyFill="1" applyBorder="1"/>
    <xf numFmtId="166" fontId="1" fillId="0" borderId="0" xfId="3" applyNumberFormat="1" applyFont="1" applyFill="1" applyAlignment="1"/>
    <xf numFmtId="166" fontId="1" fillId="2" borderId="0" xfId="3" applyNumberFormat="1" applyFont="1" applyFill="1"/>
    <xf numFmtId="166" fontId="3" fillId="4" borderId="0" xfId="3" applyNumberFormat="1" applyFont="1" applyFill="1"/>
    <xf numFmtId="166" fontId="3" fillId="2" borderId="0" xfId="3" applyNumberFormat="1" applyFont="1" applyFill="1"/>
    <xf numFmtId="0" fontId="20" fillId="0" borderId="0" xfId="12" applyFont="1" applyAlignment="1">
      <alignment horizontal="left"/>
    </xf>
    <xf numFmtId="0" fontId="1" fillId="0" borderId="0" xfId="12"/>
    <xf numFmtId="0" fontId="1" fillId="0" borderId="0" xfId="12" applyAlignment="1">
      <alignment horizontal="centerContinuous"/>
    </xf>
    <xf numFmtId="0" fontId="20" fillId="0" borderId="0" xfId="12" applyFont="1" applyAlignment="1">
      <alignment vertical="center"/>
    </xf>
    <xf numFmtId="0" fontId="20" fillId="0" borderId="0" xfId="12" applyFont="1" applyAlignment="1">
      <alignment vertical="center" wrapText="1"/>
    </xf>
    <xf numFmtId="0" fontId="3" fillId="0" borderId="0" xfId="12" applyFont="1" applyAlignment="1">
      <alignment horizontal="center"/>
    </xf>
    <xf numFmtId="0" fontId="1" fillId="0" borderId="0" xfId="12" applyAlignment="1">
      <alignment horizontal="left"/>
    </xf>
    <xf numFmtId="0" fontId="3" fillId="2" borderId="0" xfId="12" applyFont="1" applyFill="1" applyAlignment="1">
      <alignment horizontal="center"/>
    </xf>
    <xf numFmtId="0" fontId="3" fillId="0" borderId="5" xfId="12" applyFont="1" applyBorder="1" applyAlignment="1">
      <alignment horizontal="left"/>
    </xf>
    <xf numFmtId="0" fontId="3" fillId="0" borderId="5" xfId="12" applyFont="1" applyBorder="1" applyAlignment="1">
      <alignment horizontal="center"/>
    </xf>
    <xf numFmtId="0" fontId="3" fillId="2" borderId="5" xfId="12" applyFont="1" applyFill="1" applyBorder="1" applyAlignment="1">
      <alignment horizontal="center"/>
    </xf>
    <xf numFmtId="0" fontId="3" fillId="10" borderId="0" xfId="12" applyFont="1" applyFill="1" applyAlignment="1">
      <alignment horizontal="left"/>
    </xf>
    <xf numFmtId="43" fontId="3" fillId="10" borderId="0" xfId="3" applyFont="1" applyFill="1"/>
    <xf numFmtId="43" fontId="1" fillId="10" borderId="0" xfId="3" applyFont="1" applyFill="1"/>
    <xf numFmtId="38" fontId="3" fillId="0" borderId="0" xfId="12" applyNumberFormat="1" applyFont="1" applyAlignment="1">
      <alignment horizontal="left"/>
    </xf>
    <xf numFmtId="38" fontId="3" fillId="0" borderId="5" xfId="12" quotePrefix="1" applyNumberFormat="1" applyFont="1" applyBorder="1" applyAlignment="1">
      <alignment horizontal="left"/>
    </xf>
    <xf numFmtId="43" fontId="1" fillId="0" borderId="5" xfId="3" applyFont="1" applyFill="1" applyBorder="1"/>
    <xf numFmtId="38" fontId="3" fillId="0" borderId="3" xfId="12" applyNumberFormat="1" applyFont="1" applyBorder="1" applyAlignment="1">
      <alignment horizontal="left"/>
    </xf>
    <xf numFmtId="43" fontId="5" fillId="0" borderId="3" xfId="3" applyFont="1" applyFill="1" applyBorder="1"/>
    <xf numFmtId="43" fontId="3" fillId="0" borderId="3" xfId="3" applyFont="1" applyFill="1" applyBorder="1"/>
    <xf numFmtId="38" fontId="3" fillId="0" borderId="0" xfId="12" quotePrefix="1" applyNumberFormat="1" applyFont="1" applyAlignment="1">
      <alignment horizontal="left"/>
    </xf>
    <xf numFmtId="43" fontId="11" fillId="0" borderId="0" xfId="3" applyFont="1" applyFill="1"/>
    <xf numFmtId="43" fontId="21" fillId="0" borderId="5" xfId="3" applyFont="1" applyFill="1" applyBorder="1"/>
    <xf numFmtId="0" fontId="3" fillId="10" borderId="0" xfId="1" applyFont="1" applyFill="1" applyAlignment="1">
      <alignment horizontal="left"/>
    </xf>
    <xf numFmtId="43" fontId="1" fillId="11" borderId="0" xfId="3" applyFont="1" applyFill="1"/>
    <xf numFmtId="43" fontId="6" fillId="2" borderId="0" xfId="3" applyFont="1" applyFill="1"/>
    <xf numFmtId="43" fontId="1" fillId="12" borderId="0" xfId="3" applyFont="1" applyFill="1"/>
    <xf numFmtId="38" fontId="3" fillId="0" borderId="5" xfId="12" applyNumberFormat="1" applyFont="1" applyBorder="1" applyAlignment="1">
      <alignment horizontal="left"/>
    </xf>
    <xf numFmtId="43" fontId="22" fillId="0" borderId="0" xfId="3" applyFont="1" applyFill="1"/>
    <xf numFmtId="43" fontId="1" fillId="0" borderId="0" xfId="3" applyFont="1" applyFill="1" applyBorder="1" applyAlignment="1">
      <alignment horizontal="center"/>
    </xf>
    <xf numFmtId="43" fontId="1" fillId="0" borderId="0" xfId="12" applyNumberFormat="1"/>
    <xf numFmtId="43" fontId="1" fillId="0" borderId="0" xfId="3" applyFont="1" applyFill="1" applyAlignment="1">
      <alignment horizontal="center"/>
    </xf>
    <xf numFmtId="43" fontId="1" fillId="0" borderId="0" xfId="3" quotePrefix="1" applyFont="1" applyFill="1" applyAlignment="1">
      <alignment horizontal="center"/>
    </xf>
    <xf numFmtId="43" fontId="1" fillId="0" borderId="0" xfId="3" applyFont="1" applyFill="1" applyBorder="1"/>
    <xf numFmtId="43" fontId="1" fillId="11" borderId="0" xfId="3" applyFont="1" applyFill="1" applyBorder="1"/>
    <xf numFmtId="43" fontId="6" fillId="2" borderId="0" xfId="3" applyFont="1" applyFill="1" applyBorder="1"/>
    <xf numFmtId="43" fontId="1" fillId="12" borderId="5" xfId="3" applyFont="1" applyFill="1" applyBorder="1"/>
    <xf numFmtId="0" fontId="3" fillId="0" borderId="0" xfId="12" applyFont="1"/>
    <xf numFmtId="43" fontId="1" fillId="0" borderId="0" xfId="3"/>
    <xf numFmtId="0" fontId="3" fillId="10" borderId="0" xfId="12" quotePrefix="1" applyFont="1" applyFill="1" applyAlignment="1">
      <alignment horizontal="left"/>
    </xf>
    <xf numFmtId="43" fontId="3" fillId="10" borderId="0" xfId="1" applyNumberFormat="1" applyFont="1" applyFill="1" applyAlignment="1">
      <alignment horizontal="left"/>
    </xf>
    <xf numFmtId="38" fontId="12" fillId="0" borderId="5" xfId="12" quotePrefix="1" applyNumberFormat="1" applyFont="1" applyBorder="1" applyAlignment="1">
      <alignment horizontal="left"/>
    </xf>
    <xf numFmtId="43" fontId="5" fillId="0" borderId="0" xfId="3" applyFont="1" applyFill="1" applyBorder="1"/>
    <xf numFmtId="169" fontId="1" fillId="0" borderId="0" xfId="3" applyNumberFormat="1" applyFont="1" applyFill="1"/>
    <xf numFmtId="43" fontId="5" fillId="0" borderId="0" xfId="3" applyFont="1" applyFill="1"/>
    <xf numFmtId="43" fontId="5" fillId="0" borderId="5" xfId="3" applyFont="1" applyFill="1" applyBorder="1"/>
    <xf numFmtId="43" fontId="3" fillId="0" borderId="0" xfId="3" applyFont="1" applyFill="1" applyBorder="1"/>
    <xf numFmtId="43" fontId="22" fillId="13" borderId="0" xfId="3" applyFont="1" applyFill="1"/>
    <xf numFmtId="43" fontId="1" fillId="0" borderId="0" xfId="1" applyNumberFormat="1"/>
    <xf numFmtId="43" fontId="5" fillId="14" borderId="0" xfId="3" applyFont="1" applyFill="1"/>
    <xf numFmtId="40" fontId="1" fillId="0" borderId="0" xfId="12" applyNumberFormat="1"/>
    <xf numFmtId="43" fontId="1" fillId="15" borderId="0" xfId="3" applyFont="1" applyFill="1"/>
    <xf numFmtId="43" fontId="22" fillId="7" borderId="0" xfId="3" applyFont="1" applyFill="1"/>
    <xf numFmtId="43" fontId="12" fillId="0" borderId="5" xfId="3" applyFont="1" applyFill="1" applyBorder="1"/>
    <xf numFmtId="0" fontId="3" fillId="0" borderId="0" xfId="12" applyFont="1" applyAlignment="1">
      <alignment horizontal="left"/>
    </xf>
    <xf numFmtId="43" fontId="3" fillId="0" borderId="0" xfId="12" applyNumberFormat="1" applyFont="1"/>
    <xf numFmtId="0" fontId="4" fillId="2" borderId="0" xfId="0" applyFont="1" applyFill="1"/>
    <xf numFmtId="0" fontId="17" fillId="2" borderId="0" xfId="0" applyFont="1" applyFill="1"/>
    <xf numFmtId="164" fontId="3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3" applyNumberFormat="1" applyFont="1" applyFill="1" applyBorder="1" applyAlignment="1">
      <alignment horizontal="center"/>
    </xf>
    <xf numFmtId="0" fontId="3" fillId="0" borderId="0" xfId="0" applyFont="1"/>
    <xf numFmtId="43" fontId="3" fillId="0" borderId="0" xfId="3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3" fontId="3" fillId="2" borderId="0" xfId="0" applyNumberFormat="1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164" fontId="9" fillId="0" borderId="1" xfId="1" applyNumberFormat="1" applyFont="1" applyBorder="1" applyAlignment="1">
      <alignment horizontal="center"/>
    </xf>
    <xf numFmtId="14" fontId="9" fillId="0" borderId="1" xfId="1" quotePrefix="1" applyNumberFormat="1" applyFont="1" applyBorder="1" applyAlignment="1">
      <alignment horizontal="center"/>
    </xf>
    <xf numFmtId="0" fontId="9" fillId="0" borderId="1" xfId="1" quotePrefix="1" applyFont="1" applyBorder="1" applyAlignment="1">
      <alignment horizontal="right"/>
    </xf>
    <xf numFmtId="43" fontId="9" fillId="0" borderId="0" xfId="3" applyFont="1" applyFill="1"/>
    <xf numFmtId="166" fontId="9" fillId="0" borderId="0" xfId="3" applyNumberFormat="1" applyFont="1" applyFill="1" applyBorder="1" applyAlignment="1">
      <alignment horizontal="right"/>
    </xf>
    <xf numFmtId="41" fontId="9" fillId="0" borderId="0" xfId="3" applyNumberFormat="1" applyFont="1" applyFill="1" applyBorder="1" applyAlignment="1">
      <alignment horizontal="right"/>
    </xf>
    <xf numFmtId="166" fontId="9" fillId="0" borderId="0" xfId="3" applyNumberFormat="1" applyFont="1" applyFill="1" applyBorder="1" applyAlignment="1"/>
    <xf numFmtId="5" fontId="9" fillId="0" borderId="0" xfId="1" applyNumberFormat="1" applyFont="1" applyAlignment="1">
      <alignment horizontal="right"/>
    </xf>
    <xf numFmtId="0" fontId="9" fillId="0" borderId="0" xfId="13" quotePrefix="1" applyFont="1" applyAlignment="1">
      <alignment horizontal="left"/>
    </xf>
    <xf numFmtId="166" fontId="9" fillId="0" borderId="0" xfId="3" applyNumberFormat="1" applyFont="1"/>
    <xf numFmtId="0" fontId="14" fillId="0" borderId="0" xfId="1" applyFont="1"/>
    <xf numFmtId="0" fontId="14" fillId="0" borderId="0" xfId="0" applyFont="1"/>
    <xf numFmtId="0" fontId="5" fillId="4" borderId="12" xfId="0" applyFont="1" applyFill="1" applyBorder="1" applyAlignment="1">
      <alignment horizontal="center"/>
    </xf>
    <xf numFmtId="0" fontId="11" fillId="4" borderId="13" xfId="0" applyFont="1" applyFill="1" applyBorder="1"/>
    <xf numFmtId="166" fontId="9" fillId="0" borderId="0" xfId="3" applyNumberFormat="1" applyFont="1" applyAlignment="1">
      <alignment horizontal="right"/>
    </xf>
    <xf numFmtId="0" fontId="9" fillId="0" borderId="0" xfId="10" applyFont="1"/>
    <xf numFmtId="0" fontId="9" fillId="0" borderId="0" xfId="10" applyFont="1" applyProtection="1">
      <protection locked="0"/>
    </xf>
    <xf numFmtId="5" fontId="9" fillId="0" borderId="0" xfId="10" applyNumberFormat="1" applyFont="1"/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43" fontId="0" fillId="0" borderId="0" xfId="0" applyNumberFormat="1"/>
    <xf numFmtId="166" fontId="11" fillId="0" borderId="0" xfId="14" applyNumberFormat="1" applyFont="1" applyFill="1"/>
    <xf numFmtId="166" fontId="1" fillId="7" borderId="0" xfId="3" applyNumberFormat="1" applyFont="1" applyFill="1"/>
    <xf numFmtId="0" fontId="3" fillId="15" borderId="0" xfId="0" applyFont="1" applyFill="1" applyAlignment="1">
      <alignment horizontal="center"/>
    </xf>
    <xf numFmtId="166" fontId="9" fillId="2" borderId="0" xfId="3" applyNumberFormat="1" applyFont="1" applyFill="1" applyAlignment="1">
      <alignment horizontal="center"/>
    </xf>
    <xf numFmtId="170" fontId="3" fillId="0" borderId="0" xfId="3" applyNumberFormat="1" applyFont="1" applyAlignment="1">
      <alignment horizontal="center"/>
    </xf>
    <xf numFmtId="170" fontId="3" fillId="4" borderId="0" xfId="3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166" fontId="3" fillId="0" borderId="0" xfId="0" applyNumberFormat="1" applyFont="1"/>
    <xf numFmtId="0" fontId="3" fillId="0" borderId="7" xfId="0" applyFont="1" applyBorder="1"/>
    <xf numFmtId="166" fontId="3" fillId="0" borderId="0" xfId="3" applyNumberFormat="1" applyFont="1"/>
    <xf numFmtId="166" fontId="3" fillId="0" borderId="9" xfId="0" applyNumberFormat="1" applyFont="1" applyBorder="1"/>
    <xf numFmtId="166" fontId="3" fillId="0" borderId="10" xfId="0" applyNumberFormat="1" applyFont="1" applyBorder="1"/>
    <xf numFmtId="0" fontId="23" fillId="2" borderId="0" xfId="0" applyFont="1" applyFill="1"/>
    <xf numFmtId="0" fontId="24" fillId="0" borderId="0" xfId="0" applyFont="1"/>
    <xf numFmtId="166" fontId="24" fillId="0" borderId="0" xfId="3" applyNumberFormat="1" applyFont="1"/>
    <xf numFmtId="166" fontId="24" fillId="0" borderId="7" xfId="3" applyNumberFormat="1" applyFont="1" applyBorder="1"/>
    <xf numFmtId="49" fontId="24" fillId="0" borderId="0" xfId="0" applyNumberFormat="1" applyFont="1"/>
    <xf numFmtId="168" fontId="24" fillId="0" borderId="0" xfId="0" applyNumberFormat="1" applyFont="1"/>
    <xf numFmtId="43" fontId="3" fillId="2" borderId="0" xfId="3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24" fillId="0" borderId="7" xfId="0" applyFont="1" applyBorder="1"/>
    <xf numFmtId="0" fontId="9" fillId="0" borderId="1" xfId="1" quotePrefix="1" applyFont="1" applyBorder="1" applyAlignment="1">
      <alignment horizontal="left"/>
    </xf>
    <xf numFmtId="0" fontId="1" fillId="0" borderId="0" xfId="1"/>
    <xf numFmtId="0" fontId="9" fillId="2" borderId="0" xfId="6" quotePrefix="1" applyFont="1" applyFill="1" applyAlignment="1">
      <alignment horizontal="left"/>
    </xf>
    <xf numFmtId="0" fontId="9" fillId="0" borderId="0" xfId="6" quotePrefix="1" applyFont="1" applyAlignment="1">
      <alignment horizontal="left"/>
    </xf>
    <xf numFmtId="0" fontId="9" fillId="0" borderId="1" xfId="1" applyFont="1" applyFill="1" applyBorder="1"/>
    <xf numFmtId="0" fontId="9" fillId="0" borderId="0" xfId="1" applyFont="1" applyFill="1"/>
    <xf numFmtId="0" fontId="9" fillId="0" borderId="0" xfId="1" applyFont="1" applyFill="1" applyAlignment="1">
      <alignment horizontal="left"/>
    </xf>
    <xf numFmtId="0" fontId="9" fillId="0" borderId="0" xfId="1" applyFont="1" applyFill="1" applyAlignment="1">
      <alignment horizontal="right"/>
    </xf>
    <xf numFmtId="0" fontId="9" fillId="0" borderId="0" xfId="1" quotePrefix="1" applyFont="1" applyFill="1" applyAlignment="1">
      <alignment horizontal="center"/>
    </xf>
    <xf numFmtId="0" fontId="9" fillId="0" borderId="0" xfId="1" quotePrefix="1" applyFont="1" applyFill="1" applyAlignment="1">
      <alignment horizontal="right"/>
    </xf>
    <xf numFmtId="0" fontId="9" fillId="0" borderId="0" xfId="1" applyFont="1" applyFill="1" applyAlignment="1">
      <alignment horizontal="center"/>
    </xf>
    <xf numFmtId="0" fontId="3" fillId="0" borderId="0" xfId="13" applyFont="1" applyFill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9" fillId="0" borderId="1" xfId="1" quotePrefix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9" fillId="0" borderId="0" xfId="2" applyFont="1" applyFill="1" applyAlignment="1">
      <alignment wrapText="1"/>
    </xf>
    <xf numFmtId="164" fontId="9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164" fontId="9" fillId="0" borderId="0" xfId="1" applyNumberFormat="1" applyFont="1" applyFill="1" applyAlignment="1">
      <alignment horizontal="right"/>
    </xf>
    <xf numFmtId="166" fontId="9" fillId="0" borderId="0" xfId="9" applyNumberFormat="1" applyFont="1" applyFill="1" applyAlignment="1">
      <alignment horizontal="center"/>
    </xf>
    <xf numFmtId="166" fontId="1" fillId="0" borderId="0" xfId="9" applyNumberFormat="1" applyFont="1" applyFill="1"/>
    <xf numFmtId="0" fontId="9" fillId="0" borderId="0" xfId="1" applyFont="1" applyFill="1" applyProtection="1">
      <protection locked="0"/>
    </xf>
    <xf numFmtId="167" fontId="9" fillId="0" borderId="0" xfId="1" applyNumberFormat="1" applyFont="1" applyFill="1" applyAlignment="1">
      <alignment horizontal="center"/>
    </xf>
    <xf numFmtId="5" fontId="9" fillId="0" borderId="0" xfId="1" applyNumberFormat="1" applyFont="1" applyFill="1"/>
    <xf numFmtId="2" fontId="9" fillId="0" borderId="0" xfId="1" applyNumberFormat="1" applyFont="1" applyFill="1" applyAlignment="1">
      <alignment horizontal="center"/>
    </xf>
    <xf numFmtId="0" fontId="9" fillId="0" borderId="0" xfId="2" quotePrefix="1" applyFont="1" applyFill="1" applyAlignment="1">
      <alignment horizontal="right" wrapText="1"/>
    </xf>
    <xf numFmtId="0" fontId="9" fillId="0" borderId="1" xfId="1" applyFont="1" applyFill="1" applyBorder="1" applyAlignment="1">
      <alignment horizontal="right"/>
    </xf>
    <xf numFmtId="1" fontId="9" fillId="0" borderId="0" xfId="1" applyNumberFormat="1" applyFont="1" applyFill="1"/>
    <xf numFmtId="0" fontId="9" fillId="0" borderId="2" xfId="1" applyFont="1" applyFill="1" applyBorder="1" applyAlignment="1">
      <alignment horizontal="left"/>
    </xf>
    <xf numFmtId="0" fontId="9" fillId="0" borderId="2" xfId="1" applyFont="1" applyFill="1" applyBorder="1" applyAlignment="1">
      <alignment horizontal="right"/>
    </xf>
    <xf numFmtId="1" fontId="9" fillId="0" borderId="1" xfId="1" applyNumberFormat="1" applyFont="1" applyFill="1" applyBorder="1"/>
    <xf numFmtId="14" fontId="9" fillId="0" borderId="1" xfId="1" applyNumberFormat="1" applyFont="1" applyFill="1" applyBorder="1" applyAlignment="1">
      <alignment horizontal="center"/>
    </xf>
    <xf numFmtId="5" fontId="9" fillId="0" borderId="0" xfId="1" quotePrefix="1" applyNumberFormat="1" applyFont="1" applyFill="1" applyAlignment="1">
      <alignment horizontal="left"/>
    </xf>
    <xf numFmtId="0" fontId="9" fillId="0" borderId="0" xfId="1" quotePrefix="1" applyFont="1" applyFill="1" applyAlignment="1">
      <alignment horizontal="left"/>
    </xf>
    <xf numFmtId="14" fontId="9" fillId="0" borderId="0" xfId="1" applyNumberFormat="1" applyFont="1" applyFill="1" applyAlignment="1">
      <alignment horizontal="center"/>
    </xf>
    <xf numFmtId="0" fontId="9" fillId="0" borderId="3" xfId="1" applyFont="1" applyFill="1" applyBorder="1"/>
    <xf numFmtId="168" fontId="9" fillId="0" borderId="0" xfId="1" applyNumberFormat="1" applyFont="1" applyFill="1" applyAlignment="1">
      <alignment horizontal="right"/>
    </xf>
    <xf numFmtId="41" fontId="9" fillId="0" borderId="0" xfId="1" applyNumberFormat="1" applyFont="1" applyFill="1" applyAlignment="1">
      <alignment horizontal="right"/>
    </xf>
    <xf numFmtId="43" fontId="9" fillId="0" borderId="0" xfId="1" applyNumberFormat="1" applyFont="1" applyFill="1"/>
    <xf numFmtId="41" fontId="9" fillId="0" borderId="0" xfId="1" applyNumberFormat="1" applyFont="1" applyFill="1" applyAlignment="1">
      <alignment horizontal="center"/>
    </xf>
    <xf numFmtId="0" fontId="9" fillId="0" borderId="0" xfId="8" applyFont="1" applyFill="1"/>
    <xf numFmtId="0" fontId="9" fillId="0" borderId="0" xfId="8" applyFont="1" applyFill="1" applyProtection="1">
      <protection locked="0"/>
    </xf>
    <xf numFmtId="5" fontId="9" fillId="0" borderId="0" xfId="8" applyNumberFormat="1" applyFont="1" applyFill="1"/>
    <xf numFmtId="37" fontId="9" fillId="0" borderId="0" xfId="1" applyNumberFormat="1" applyFont="1" applyFill="1" applyAlignment="1">
      <alignment horizontal="center"/>
    </xf>
    <xf numFmtId="37" fontId="9" fillId="0" borderId="0" xfId="1" applyNumberFormat="1" applyFont="1" applyFill="1" applyAlignment="1">
      <alignment horizontal="right"/>
    </xf>
    <xf numFmtId="0" fontId="9" fillId="0" borderId="0" xfId="10" applyFont="1" applyFill="1"/>
    <xf numFmtId="0" fontId="9" fillId="0" borderId="0" xfId="5" quotePrefix="1" applyFont="1" applyFill="1" applyAlignment="1">
      <alignment horizontal="left"/>
    </xf>
    <xf numFmtId="166" fontId="9" fillId="0" borderId="9" xfId="1" applyNumberFormat="1" applyFont="1" applyFill="1" applyBorder="1"/>
    <xf numFmtId="166" fontId="9" fillId="0" borderId="0" xfId="1" applyNumberFormat="1" applyFont="1" applyFill="1"/>
    <xf numFmtId="41" fontId="9" fillId="0" borderId="0" xfId="1" applyNumberFormat="1" applyFont="1" applyFill="1"/>
    <xf numFmtId="166" fontId="9" fillId="0" borderId="0" xfId="9" applyNumberFormat="1" applyFont="1" applyFill="1"/>
    <xf numFmtId="0" fontId="9" fillId="0" borderId="1" xfId="1" quotePrefix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center"/>
    </xf>
    <xf numFmtId="0" fontId="1" fillId="0" borderId="0" xfId="8" applyFont="1" applyFill="1"/>
    <xf numFmtId="0" fontId="1" fillId="0" borderId="0" xfId="13" applyFont="1" applyFill="1"/>
    <xf numFmtId="0" fontId="9" fillId="0" borderId="0" xfId="6" quotePrefix="1" applyFont="1" applyFill="1" applyAlignment="1">
      <alignment horizontal="left"/>
    </xf>
    <xf numFmtId="14" fontId="9" fillId="0" borderId="1" xfId="1" quotePrefix="1" applyNumberFormat="1" applyFont="1" applyFill="1" applyBorder="1" applyAlignment="1">
      <alignment horizontal="center"/>
    </xf>
    <xf numFmtId="166" fontId="1" fillId="0" borderId="0" xfId="13" applyNumberFormat="1" applyFont="1" applyFill="1"/>
  </cellXfs>
  <cellStyles count="15">
    <cellStyle name="Comma" xfId="9" builtinId="3"/>
    <cellStyle name="Comma 2" xfId="3" xr:uid="{B3C3048C-2969-4554-A069-7EF1DFBA1D78}"/>
    <cellStyle name="Comma 3 3 5 3 4" xfId="11" xr:uid="{ED05D0DE-1990-432D-B183-D91E1C418E40}"/>
    <cellStyle name="Comma 4 3 3 9 2 3" xfId="14" xr:uid="{6D7BAFFE-7F07-4797-AED6-1DEB2B92DC03}"/>
    <cellStyle name="Currency 2" xfId="4" xr:uid="{9FCECC41-900A-48A4-A512-D3776AC2BE6A}"/>
    <cellStyle name="Normal" xfId="0" builtinId="0"/>
    <cellStyle name="Normal 11 22" xfId="12" xr:uid="{AF265708-A7C7-4C07-8C6D-4C6D9FBC077B}"/>
    <cellStyle name="Normal 2" xfId="8" xr:uid="{61B1E095-0630-4ECE-B1F7-CB8A297574BA}"/>
    <cellStyle name="Normal 2 2 17" xfId="13" xr:uid="{261E07B2-59FE-407A-8084-4F9E0A4084F0}"/>
    <cellStyle name="Normal 2 2 6" xfId="1" xr:uid="{8A4A7D00-C848-480A-815F-DE3659733302}"/>
    <cellStyle name="Normal 2 2 6 4 5" xfId="5" xr:uid="{0CC7B726-2FE8-454D-AC3F-17286987FC8B}"/>
    <cellStyle name="Normal 25" xfId="6" xr:uid="{3C3B2802-2132-40F1-80E5-66C304C104BF}"/>
    <cellStyle name="Normal 3" xfId="10" xr:uid="{BBFE6438-0A5C-4814-B367-776DBA3579CE}"/>
    <cellStyle name="Normal 30" xfId="7" xr:uid="{DE622462-C9A5-40DB-9B2C-F3B0E919F436}"/>
    <cellStyle name="Normal_Sheet1 2" xfId="2" xr:uid="{35264B82-B089-4EE3-B545-5844D434D7B6}"/>
  </cellStyles>
  <dxfs count="37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547D3CC0-B57D-4CB3-9525-4FC2513FBC31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0</xdr:colOff>
      <xdr:row>90</xdr:row>
      <xdr:rowOff>0</xdr:rowOff>
    </xdr:from>
    <xdr:to>
      <xdr:col>75</xdr:col>
      <xdr:colOff>0</xdr:colOff>
      <xdr:row>90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5EC523B-85C1-419D-B120-B0AE13547690}"/>
            </a:ext>
          </a:extLst>
        </xdr:cNvPr>
        <xdr:cNvSpPr>
          <a:spLocks noChangeArrowheads="1"/>
        </xdr:cNvSpPr>
      </xdr:nvSpPr>
      <xdr:spPr bwMode="auto">
        <a:xfrm>
          <a:off x="9910572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75</xdr:col>
      <xdr:colOff>0</xdr:colOff>
      <xdr:row>107</xdr:row>
      <xdr:rowOff>0</xdr:rowOff>
    </xdr:from>
    <xdr:to>
      <xdr:col>75</xdr:col>
      <xdr:colOff>0</xdr:colOff>
      <xdr:row>107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4BABC76-CFEC-44FD-93BD-7746BC3C9526}"/>
            </a:ext>
          </a:extLst>
        </xdr:cNvPr>
        <xdr:cNvSpPr>
          <a:spLocks noChangeArrowheads="1"/>
        </xdr:cNvSpPr>
      </xdr:nvSpPr>
      <xdr:spPr bwMode="auto">
        <a:xfrm>
          <a:off x="9910572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 editAs="absolute">
    <xdr:from>
      <xdr:col>0</xdr:col>
      <xdr:colOff>1198789</xdr:colOff>
      <xdr:row>9</xdr:row>
      <xdr:rowOff>20320</xdr:rowOff>
    </xdr:from>
    <xdr:to>
      <xdr:col>25</xdr:col>
      <xdr:colOff>119380</xdr:colOff>
      <xdr:row>13</xdr:row>
      <xdr:rowOff>76200</xdr:rowOff>
    </xdr:to>
    <xdr:sp macro="" textlink="">
      <xdr:nvSpPr>
        <xdr:cNvPr id="4" name="Text Box 590" hidden="1">
          <a:extLst>
            <a:ext uri="{FF2B5EF4-FFF2-40B4-BE49-F238E27FC236}">
              <a16:creationId xmlns:a16="http://schemas.microsoft.com/office/drawing/2014/main" id="{8AE1E537-C4AF-4FB2-8E95-BFE811F6098F}"/>
            </a:ext>
          </a:extLst>
        </xdr:cNvPr>
        <xdr:cNvSpPr txBox="1">
          <a:spLocks noChangeArrowheads="1"/>
        </xdr:cNvSpPr>
      </xdr:nvSpPr>
      <xdr:spPr bwMode="auto">
        <a:xfrm>
          <a:off x="1198789" y="1681480"/>
          <a:ext cx="1290411" cy="72644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0</xdr:col>
      <xdr:colOff>1198789</xdr:colOff>
      <xdr:row>175</xdr:row>
      <xdr:rowOff>1270</xdr:rowOff>
    </xdr:from>
    <xdr:to>
      <xdr:col>25</xdr:col>
      <xdr:colOff>231594</xdr:colOff>
      <xdr:row>180</xdr:row>
      <xdr:rowOff>1905</xdr:rowOff>
    </xdr:to>
    <xdr:sp macro="" textlink="">
      <xdr:nvSpPr>
        <xdr:cNvPr id="5" name="Text Box 593" hidden="1">
          <a:extLst>
            <a:ext uri="{FF2B5EF4-FFF2-40B4-BE49-F238E27FC236}">
              <a16:creationId xmlns:a16="http://schemas.microsoft.com/office/drawing/2014/main" id="{EA1530DF-2A40-40B3-ADE2-BA365BC236EB}"/>
            </a:ext>
          </a:extLst>
        </xdr:cNvPr>
        <xdr:cNvSpPr txBox="1">
          <a:spLocks noChangeArrowheads="1"/>
        </xdr:cNvSpPr>
      </xdr:nvSpPr>
      <xdr:spPr bwMode="auto">
        <a:xfrm>
          <a:off x="1198789" y="29498290"/>
          <a:ext cx="1402625" cy="83883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26</xdr:col>
      <xdr:colOff>1034317</xdr:colOff>
      <xdr:row>38</xdr:row>
      <xdr:rowOff>20320</xdr:rowOff>
    </xdr:from>
    <xdr:to>
      <xdr:col>28</xdr:col>
      <xdr:colOff>522084</xdr:colOff>
      <xdr:row>41</xdr:row>
      <xdr:rowOff>0</xdr:rowOff>
    </xdr:to>
    <xdr:sp macro="" textlink="">
      <xdr:nvSpPr>
        <xdr:cNvPr id="6" name="Text Box 599" hidden="1">
          <a:extLst>
            <a:ext uri="{FF2B5EF4-FFF2-40B4-BE49-F238E27FC236}">
              <a16:creationId xmlns:a16="http://schemas.microsoft.com/office/drawing/2014/main" id="{6AF046A0-14E2-48E7-B049-8761C9B5FDE2}"/>
            </a:ext>
          </a:extLst>
        </xdr:cNvPr>
        <xdr:cNvSpPr txBox="1">
          <a:spLocks noChangeArrowheads="1"/>
        </xdr:cNvSpPr>
      </xdr:nvSpPr>
      <xdr:spPr bwMode="auto">
        <a:xfrm>
          <a:off x="4715253" y="6543040"/>
          <a:ext cx="2095712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27</xdr:col>
      <xdr:colOff>902176</xdr:colOff>
      <xdr:row>38</xdr:row>
      <xdr:rowOff>20320</xdr:rowOff>
    </xdr:from>
    <xdr:to>
      <xdr:col>29</xdr:col>
      <xdr:colOff>433629</xdr:colOff>
      <xdr:row>41</xdr:row>
      <xdr:rowOff>0</xdr:rowOff>
    </xdr:to>
    <xdr:sp macro="" textlink="">
      <xdr:nvSpPr>
        <xdr:cNvPr id="7" name="Text Box 600" hidden="1">
          <a:extLst>
            <a:ext uri="{FF2B5EF4-FFF2-40B4-BE49-F238E27FC236}">
              <a16:creationId xmlns:a16="http://schemas.microsoft.com/office/drawing/2014/main" id="{5B5CEE29-F013-4931-8169-0397033D733F}"/>
            </a:ext>
          </a:extLst>
        </xdr:cNvPr>
        <xdr:cNvSpPr txBox="1">
          <a:spLocks noChangeArrowheads="1"/>
        </xdr:cNvSpPr>
      </xdr:nvSpPr>
      <xdr:spPr bwMode="auto">
        <a:xfrm>
          <a:off x="5887085" y="6543040"/>
          <a:ext cx="2139398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28</xdr:col>
      <xdr:colOff>709516</xdr:colOff>
      <xdr:row>38</xdr:row>
      <xdr:rowOff>20320</xdr:rowOff>
    </xdr:from>
    <xdr:to>
      <xdr:col>30</xdr:col>
      <xdr:colOff>200485</xdr:colOff>
      <xdr:row>41</xdr:row>
      <xdr:rowOff>0</xdr:rowOff>
    </xdr:to>
    <xdr:sp macro="" textlink="">
      <xdr:nvSpPr>
        <xdr:cNvPr id="8" name="Text Box 601" hidden="1">
          <a:extLst>
            <a:ext uri="{FF2B5EF4-FFF2-40B4-BE49-F238E27FC236}">
              <a16:creationId xmlns:a16="http://schemas.microsoft.com/office/drawing/2014/main" id="{F1C7E138-F20C-431E-A8CD-F531E6CC93C7}"/>
            </a:ext>
          </a:extLst>
        </xdr:cNvPr>
        <xdr:cNvSpPr txBox="1">
          <a:spLocks noChangeArrowheads="1"/>
        </xdr:cNvSpPr>
      </xdr:nvSpPr>
      <xdr:spPr bwMode="auto">
        <a:xfrm>
          <a:off x="6998397" y="6543040"/>
          <a:ext cx="2098914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29</xdr:col>
      <xdr:colOff>609609</xdr:colOff>
      <xdr:row>38</xdr:row>
      <xdr:rowOff>20320</xdr:rowOff>
    </xdr:from>
    <xdr:to>
      <xdr:col>31</xdr:col>
      <xdr:colOff>55457</xdr:colOff>
      <xdr:row>41</xdr:row>
      <xdr:rowOff>0</xdr:rowOff>
    </xdr:to>
    <xdr:sp macro="" textlink="">
      <xdr:nvSpPr>
        <xdr:cNvPr id="9" name="Text Box 602" hidden="1">
          <a:extLst>
            <a:ext uri="{FF2B5EF4-FFF2-40B4-BE49-F238E27FC236}">
              <a16:creationId xmlns:a16="http://schemas.microsoft.com/office/drawing/2014/main" id="{B722C076-EF8F-4978-83EF-EA4ACECA02AD}"/>
            </a:ext>
          </a:extLst>
        </xdr:cNvPr>
        <xdr:cNvSpPr txBox="1">
          <a:spLocks noChangeArrowheads="1"/>
        </xdr:cNvSpPr>
      </xdr:nvSpPr>
      <xdr:spPr bwMode="auto">
        <a:xfrm>
          <a:off x="8202463" y="6543040"/>
          <a:ext cx="2053793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30</xdr:col>
      <xdr:colOff>462786</xdr:colOff>
      <xdr:row>38</xdr:row>
      <xdr:rowOff>20320</xdr:rowOff>
    </xdr:from>
    <xdr:to>
      <xdr:col>31</xdr:col>
      <xdr:colOff>1175667</xdr:colOff>
      <xdr:row>41</xdr:row>
      <xdr:rowOff>0</xdr:rowOff>
    </xdr:to>
    <xdr:sp macro="" textlink="">
      <xdr:nvSpPr>
        <xdr:cNvPr id="10" name="Text Box 603" hidden="1">
          <a:extLst>
            <a:ext uri="{FF2B5EF4-FFF2-40B4-BE49-F238E27FC236}">
              <a16:creationId xmlns:a16="http://schemas.microsoft.com/office/drawing/2014/main" id="{5D48B361-DCB6-453B-9F13-84B207E8CFE7}"/>
            </a:ext>
          </a:extLst>
        </xdr:cNvPr>
        <xdr:cNvSpPr txBox="1">
          <a:spLocks noChangeArrowheads="1"/>
        </xdr:cNvSpPr>
      </xdr:nvSpPr>
      <xdr:spPr bwMode="auto">
        <a:xfrm>
          <a:off x="9359612" y="6543040"/>
          <a:ext cx="2016854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25</xdr:col>
      <xdr:colOff>1166911</xdr:colOff>
      <xdr:row>38</xdr:row>
      <xdr:rowOff>20320</xdr:rowOff>
    </xdr:from>
    <xdr:to>
      <xdr:col>27</xdr:col>
      <xdr:colOff>679768</xdr:colOff>
      <xdr:row>41</xdr:row>
      <xdr:rowOff>0</xdr:rowOff>
    </xdr:to>
    <xdr:sp macro="" textlink="">
      <xdr:nvSpPr>
        <xdr:cNvPr id="11" name="Text Box 604" hidden="1">
          <a:extLst>
            <a:ext uri="{FF2B5EF4-FFF2-40B4-BE49-F238E27FC236}">
              <a16:creationId xmlns:a16="http://schemas.microsoft.com/office/drawing/2014/main" id="{9E408CA0-F205-4E0A-A98A-F810C91FE5F8}"/>
            </a:ext>
          </a:extLst>
        </xdr:cNvPr>
        <xdr:cNvSpPr txBox="1">
          <a:spLocks noChangeArrowheads="1"/>
        </xdr:cNvSpPr>
      </xdr:nvSpPr>
      <xdr:spPr bwMode="auto">
        <a:xfrm>
          <a:off x="3536731" y="6543040"/>
          <a:ext cx="2127946" cy="4826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76</xdr:col>
      <xdr:colOff>0</xdr:colOff>
      <xdr:row>90</xdr:row>
      <xdr:rowOff>0</xdr:rowOff>
    </xdr:from>
    <xdr:to>
      <xdr:col>76</xdr:col>
      <xdr:colOff>0</xdr:colOff>
      <xdr:row>90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DEF1A4F2-7D73-40A9-9DF9-5371EFAD611F}"/>
            </a:ext>
          </a:extLst>
        </xdr:cNvPr>
        <xdr:cNvSpPr>
          <a:spLocks noChangeArrowheads="1"/>
        </xdr:cNvSpPr>
      </xdr:nvSpPr>
      <xdr:spPr bwMode="auto">
        <a:xfrm>
          <a:off x="10038588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76</xdr:col>
      <xdr:colOff>0</xdr:colOff>
      <xdr:row>107</xdr:row>
      <xdr:rowOff>0</xdr:rowOff>
    </xdr:from>
    <xdr:to>
      <xdr:col>76</xdr:col>
      <xdr:colOff>0</xdr:colOff>
      <xdr:row>107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A5DF504-EB2A-4233-8085-69C5B1154F1F}"/>
            </a:ext>
          </a:extLst>
        </xdr:cNvPr>
        <xdr:cNvSpPr>
          <a:spLocks noChangeArrowheads="1"/>
        </xdr:cNvSpPr>
      </xdr:nvSpPr>
      <xdr:spPr bwMode="auto">
        <a:xfrm>
          <a:off x="10038588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90</xdr:row>
      <xdr:rowOff>0</xdr:rowOff>
    </xdr:from>
    <xdr:to>
      <xdr:col>77</xdr:col>
      <xdr:colOff>0</xdr:colOff>
      <xdr:row>90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1270D4A3-7D96-4F97-88EC-43EA5417E088}"/>
            </a:ext>
          </a:extLst>
        </xdr:cNvPr>
        <xdr:cNvSpPr>
          <a:spLocks noChangeArrowheads="1"/>
        </xdr:cNvSpPr>
      </xdr:nvSpPr>
      <xdr:spPr bwMode="auto">
        <a:xfrm>
          <a:off x="10166604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77</xdr:col>
      <xdr:colOff>0</xdr:colOff>
      <xdr:row>107</xdr:row>
      <xdr:rowOff>0</xdr:rowOff>
    </xdr:from>
    <xdr:to>
      <xdr:col>77</xdr:col>
      <xdr:colOff>0</xdr:colOff>
      <xdr:row>107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8386CA85-99B8-4F2F-9633-43899542725D}"/>
            </a:ext>
          </a:extLst>
        </xdr:cNvPr>
        <xdr:cNvSpPr>
          <a:spLocks noChangeArrowheads="1"/>
        </xdr:cNvSpPr>
      </xdr:nvSpPr>
      <xdr:spPr bwMode="auto">
        <a:xfrm>
          <a:off x="10166604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90</xdr:row>
      <xdr:rowOff>0</xdr:rowOff>
    </xdr:from>
    <xdr:to>
      <xdr:col>78</xdr:col>
      <xdr:colOff>0</xdr:colOff>
      <xdr:row>90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F2B9CE45-4327-49B9-9AD1-9FFA960A942D}"/>
            </a:ext>
          </a:extLst>
        </xdr:cNvPr>
        <xdr:cNvSpPr>
          <a:spLocks noChangeArrowheads="1"/>
        </xdr:cNvSpPr>
      </xdr:nvSpPr>
      <xdr:spPr bwMode="auto">
        <a:xfrm>
          <a:off x="102946200" y="1524762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  <xdr:twoCellAnchor>
    <xdr:from>
      <xdr:col>78</xdr:col>
      <xdr:colOff>0</xdr:colOff>
      <xdr:row>107</xdr:row>
      <xdr:rowOff>0</xdr:rowOff>
    </xdr:from>
    <xdr:to>
      <xdr:col>78</xdr:col>
      <xdr:colOff>0</xdr:colOff>
      <xdr:row>107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52B988F8-F33E-4BBD-84C8-050A9FA89035}"/>
            </a:ext>
          </a:extLst>
        </xdr:cNvPr>
        <xdr:cNvSpPr>
          <a:spLocks noChangeArrowheads="1"/>
        </xdr:cNvSpPr>
      </xdr:nvSpPr>
      <xdr:spPr bwMode="auto">
        <a:xfrm>
          <a:off x="102946200" y="180975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Adj salvage act to bud variance in C/R Dec.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59775</xdr:rowOff>
    </xdr:from>
    <xdr:to>
      <xdr:col>19</xdr:col>
      <xdr:colOff>207459</xdr:colOff>
      <xdr:row>26</xdr:row>
      <xdr:rowOff>140788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E5B983-25D2-4812-8071-D619BC60E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98275"/>
          <a:ext cx="13523409" cy="1224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C170D-55CA-45D2-924E-74D1E51B40E1}">
  <sheetPr codeName="Sheet75">
    <tabColor rgb="FF0000FF"/>
  </sheetPr>
  <dimension ref="A1:U570"/>
  <sheetViews>
    <sheetView tabSelected="1" view="pageBreakPreview" zoomScaleNormal="100" zoomScaleSheetLayoutView="100" workbookViewId="0">
      <selection activeCell="Q8" sqref="Q8"/>
    </sheetView>
  </sheetViews>
  <sheetFormatPr defaultColWidth="9.109375" defaultRowHeight="13.2" x14ac:dyDescent="0.25"/>
  <cols>
    <col min="1" max="1" width="4.6640625" style="248" customWidth="1"/>
    <col min="2" max="2" width="2.109375" style="248" customWidth="1"/>
    <col min="3" max="3" width="10.5546875" style="248" customWidth="1"/>
    <col min="4" max="4" width="33.33203125" style="248" customWidth="1"/>
    <col min="5" max="5" width="2" style="248" customWidth="1"/>
    <col min="6" max="19" width="11.6640625" style="248" customWidth="1"/>
    <col min="20" max="20" width="9.109375" style="296"/>
    <col min="21" max="21" width="15.109375" style="297" customWidth="1"/>
    <col min="22" max="16384" width="9.109375" style="296"/>
  </cols>
  <sheetData>
    <row r="1" spans="1:21" ht="13.8" thickBot="1" x14ac:dyDescent="0.3">
      <c r="A1" s="294" t="s">
        <v>0</v>
      </c>
      <c r="B1" s="247"/>
      <c r="C1" s="247"/>
      <c r="D1" s="247"/>
      <c r="E1" s="247"/>
      <c r="F1" s="247"/>
      <c r="G1" s="247" t="s">
        <v>1</v>
      </c>
      <c r="H1" s="247"/>
      <c r="I1" s="247"/>
      <c r="J1" s="247"/>
      <c r="K1" s="247"/>
      <c r="L1" s="247"/>
      <c r="M1" s="247"/>
      <c r="N1" s="247"/>
      <c r="O1" s="247"/>
      <c r="P1" s="269"/>
      <c r="Q1" s="295">
        <v>30</v>
      </c>
      <c r="R1" s="247"/>
      <c r="S1" s="247" t="str">
        <f>"Page 1 of " &amp; Q$1</f>
        <v>Page 1 of 30</v>
      </c>
    </row>
    <row r="2" spans="1:21" x14ac:dyDescent="0.25">
      <c r="A2" s="248" t="s">
        <v>2</v>
      </c>
      <c r="E2" s="250"/>
      <c r="F2" s="252" t="s">
        <v>3</v>
      </c>
      <c r="G2" s="248" t="s">
        <v>4</v>
      </c>
      <c r="K2" s="271"/>
      <c r="L2" s="271"/>
      <c r="N2" s="271"/>
      <c r="O2" s="271"/>
      <c r="P2" s="272"/>
      <c r="Q2" s="271" t="s">
        <v>5</v>
      </c>
      <c r="S2" s="249"/>
    </row>
    <row r="3" spans="1:21" x14ac:dyDescent="0.25">
      <c r="G3" s="248" t="s">
        <v>6</v>
      </c>
      <c r="K3" s="250"/>
      <c r="L3" s="249"/>
      <c r="O3" s="250"/>
      <c r="P3" s="250" t="s">
        <v>7</v>
      </c>
      <c r="Q3" s="298" t="s">
        <v>8</v>
      </c>
      <c r="S3" s="250"/>
    </row>
    <row r="4" spans="1:21" x14ac:dyDescent="0.25">
      <c r="A4" s="248" t="s">
        <v>9</v>
      </c>
      <c r="K4" s="250"/>
      <c r="L4" s="249"/>
      <c r="M4" s="250"/>
      <c r="P4" s="250"/>
      <c r="Q4" s="298" t="s">
        <v>10</v>
      </c>
      <c r="S4" s="250"/>
    </row>
    <row r="5" spans="1:21" x14ac:dyDescent="0.25">
      <c r="K5" s="250"/>
      <c r="L5" s="249"/>
      <c r="M5" s="250"/>
      <c r="P5" s="250"/>
      <c r="Q5" s="298" t="s">
        <v>11</v>
      </c>
      <c r="S5" s="250"/>
    </row>
    <row r="6" spans="1:21" x14ac:dyDescent="0.25">
      <c r="K6" s="250"/>
      <c r="L6" s="249"/>
      <c r="M6" s="250"/>
      <c r="P6" s="250"/>
      <c r="Q6" s="298" t="s">
        <v>784</v>
      </c>
      <c r="S6" s="250"/>
    </row>
    <row r="7" spans="1:21" ht="13.8" thickBot="1" x14ac:dyDescent="0.3">
      <c r="A7" s="294" t="s">
        <v>783</v>
      </c>
      <c r="B7" s="247"/>
      <c r="C7" s="247"/>
      <c r="D7" s="247"/>
      <c r="E7" s="247"/>
      <c r="F7" s="247"/>
      <c r="G7" s="247"/>
      <c r="H7" s="255" t="s">
        <v>14</v>
      </c>
      <c r="I7" s="255"/>
      <c r="J7" s="247"/>
      <c r="K7" s="247"/>
      <c r="L7" s="247"/>
      <c r="M7" s="247"/>
      <c r="N7" s="247"/>
      <c r="O7" s="247"/>
      <c r="P7" s="269"/>
      <c r="Q7" s="247" t="s">
        <v>785</v>
      </c>
      <c r="R7" s="247"/>
      <c r="S7" s="247"/>
    </row>
    <row r="8" spans="1:21" x14ac:dyDescent="0.25"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2"/>
      <c r="Q8" s="251"/>
      <c r="R8" s="251"/>
      <c r="S8" s="251"/>
    </row>
    <row r="9" spans="1:21" x14ac:dyDescent="0.25">
      <c r="C9" s="251"/>
      <c r="D9" s="251"/>
      <c r="E9" s="251"/>
      <c r="F9" s="251"/>
      <c r="G9" s="251"/>
      <c r="H9" s="251"/>
      <c r="I9" s="251"/>
      <c r="J9" s="251"/>
      <c r="K9" s="253"/>
      <c r="L9" s="253"/>
      <c r="M9" s="251"/>
      <c r="N9" s="251"/>
      <c r="O9" s="251"/>
      <c r="P9" s="252"/>
      <c r="Q9" s="251"/>
      <c r="R9" s="251"/>
      <c r="S9" s="251"/>
    </row>
    <row r="10" spans="1:21" x14ac:dyDescent="0.25">
      <c r="C10" s="253" t="s">
        <v>16</v>
      </c>
      <c r="D10" s="253" t="s">
        <v>16</v>
      </c>
      <c r="F10" s="253" t="s">
        <v>17</v>
      </c>
      <c r="G10" s="253" t="s">
        <v>18</v>
      </c>
      <c r="H10" s="251" t="s">
        <v>19</v>
      </c>
      <c r="I10" s="251" t="s">
        <v>20</v>
      </c>
      <c r="J10" s="253" t="s">
        <v>21</v>
      </c>
      <c r="K10" s="251" t="s">
        <v>22</v>
      </c>
      <c r="L10" s="253" t="s">
        <v>23</v>
      </c>
      <c r="M10" s="253" t="s">
        <v>24</v>
      </c>
      <c r="N10" s="253" t="s">
        <v>25</v>
      </c>
      <c r="O10" s="253" t="s">
        <v>26</v>
      </c>
      <c r="P10" s="253" t="s">
        <v>27</v>
      </c>
      <c r="Q10" s="253" t="s">
        <v>28</v>
      </c>
      <c r="R10" s="253" t="s">
        <v>29</v>
      </c>
      <c r="S10" s="253" t="s">
        <v>30</v>
      </c>
    </row>
    <row r="11" spans="1:21" x14ac:dyDescent="0.25">
      <c r="A11" s="253" t="s">
        <v>31</v>
      </c>
      <c r="B11" s="253"/>
      <c r="C11" s="253" t="s">
        <v>32</v>
      </c>
      <c r="D11" s="253" t="s">
        <v>32</v>
      </c>
      <c r="E11" s="251"/>
      <c r="F11" s="253"/>
      <c r="G11" s="253"/>
      <c r="H11" s="253"/>
      <c r="I11" s="253"/>
      <c r="J11" s="253"/>
      <c r="K11" s="253"/>
      <c r="L11" s="251"/>
      <c r="M11" s="253"/>
      <c r="N11" s="253"/>
      <c r="O11" s="253"/>
      <c r="P11" s="251"/>
      <c r="Q11" s="251"/>
      <c r="R11" s="251"/>
      <c r="S11" s="253" t="s">
        <v>33</v>
      </c>
      <c r="U11" s="254" t="s">
        <v>34</v>
      </c>
    </row>
    <row r="12" spans="1:21" ht="13.8" thickBot="1" x14ac:dyDescent="0.3">
      <c r="A12" s="255" t="s">
        <v>35</v>
      </c>
      <c r="B12" s="255"/>
      <c r="C12" s="255" t="s">
        <v>36</v>
      </c>
      <c r="D12" s="255" t="s">
        <v>37</v>
      </c>
      <c r="E12" s="255"/>
      <c r="F12" s="299" t="s">
        <v>38</v>
      </c>
      <c r="G12" s="299" t="s">
        <v>39</v>
      </c>
      <c r="H12" s="299" t="s">
        <v>40</v>
      </c>
      <c r="I12" s="299" t="s">
        <v>41</v>
      </c>
      <c r="J12" s="299" t="s">
        <v>42</v>
      </c>
      <c r="K12" s="299" t="s">
        <v>43</v>
      </c>
      <c r="L12" s="299" t="s">
        <v>44</v>
      </c>
      <c r="M12" s="299" t="s">
        <v>45</v>
      </c>
      <c r="N12" s="299" t="s">
        <v>46</v>
      </c>
      <c r="O12" s="299" t="s">
        <v>47</v>
      </c>
      <c r="P12" s="299" t="s">
        <v>48</v>
      </c>
      <c r="Q12" s="299" t="s">
        <v>49</v>
      </c>
      <c r="R12" s="299" t="s">
        <v>50</v>
      </c>
      <c r="S12" s="256" t="s">
        <v>51</v>
      </c>
      <c r="U12" s="257" t="s">
        <v>52</v>
      </c>
    </row>
    <row r="13" spans="1:21" x14ac:dyDescent="0.25">
      <c r="A13" s="253">
        <v>1</v>
      </c>
      <c r="B13" s="258"/>
      <c r="O13" s="259">
        <v>6</v>
      </c>
      <c r="P13" s="250"/>
    </row>
    <row r="14" spans="1:21" x14ac:dyDescent="0.25">
      <c r="A14" s="253">
        <f>A13+1</f>
        <v>2</v>
      </c>
      <c r="B14" s="258"/>
      <c r="D14" s="248" t="s">
        <v>53</v>
      </c>
      <c r="F14" s="259">
        <v>24</v>
      </c>
      <c r="G14" s="260"/>
      <c r="H14" s="259">
        <v>3</v>
      </c>
      <c r="I14" s="259"/>
      <c r="J14" s="260"/>
      <c r="K14" s="259">
        <v>4</v>
      </c>
      <c r="L14" s="260"/>
      <c r="M14" s="259">
        <v>5</v>
      </c>
      <c r="N14" s="260"/>
      <c r="O14" s="259">
        <v>7</v>
      </c>
      <c r="P14" s="261"/>
      <c r="Q14" s="259">
        <v>8</v>
      </c>
      <c r="R14" s="260"/>
      <c r="S14" s="259">
        <v>9</v>
      </c>
    </row>
    <row r="15" spans="1:21" x14ac:dyDescent="0.25">
      <c r="A15" s="253">
        <f t="shared" ref="A15:A56" si="0">A14+1</f>
        <v>3</v>
      </c>
      <c r="B15" s="258"/>
      <c r="D15" s="248" t="s">
        <v>54</v>
      </c>
      <c r="P15" s="250"/>
    </row>
    <row r="16" spans="1:21" x14ac:dyDescent="0.25">
      <c r="A16" s="253">
        <f t="shared" si="0"/>
        <v>4</v>
      </c>
      <c r="B16" s="258"/>
      <c r="D16" s="248" t="s">
        <v>55</v>
      </c>
      <c r="H16" s="19"/>
      <c r="I16" s="19"/>
      <c r="J16" s="19"/>
      <c r="K16" s="18"/>
      <c r="L16" s="18"/>
      <c r="M16" s="18"/>
      <c r="N16" s="18"/>
      <c r="O16" s="18"/>
      <c r="P16" s="26"/>
      <c r="Q16" s="20"/>
      <c r="R16" s="20"/>
      <c r="S16" s="18"/>
    </row>
    <row r="17" spans="1:21" x14ac:dyDescent="0.25">
      <c r="A17" s="253">
        <f t="shared" si="0"/>
        <v>5</v>
      </c>
      <c r="B17" s="258"/>
      <c r="C17" s="253">
        <v>31140</v>
      </c>
      <c r="D17" s="248" t="s">
        <v>56</v>
      </c>
      <c r="F17" s="262">
        <f>SUMIF('RESERVE BALANCES'!$A:$A,$C17,'RESERVE BALANCES'!AA:AA)/1000</f>
        <v>72424.455289999998</v>
      </c>
      <c r="G17" s="262">
        <f>SUMIF('RESERVE BALANCES'!$A:$A,$C17,'RESERVE BALANCES'!AB:AB)/1000</f>
        <v>73014.478690000004</v>
      </c>
      <c r="H17" s="262">
        <f>SUMIF('RESERVE BALANCES'!$A:$A,$C17,'RESERVE BALANCES'!AC:AC)/1000</f>
        <v>73604.502090000009</v>
      </c>
      <c r="I17" s="262">
        <f>SUMIF('RESERVE BALANCES'!$A:$A,$C17,'RESERVE BALANCES'!AD:AD)/1000</f>
        <v>74194.525490000015</v>
      </c>
      <c r="J17" s="262">
        <f>SUMIF('RESERVE BALANCES'!$A:$A,$C17,'RESERVE BALANCES'!AE:AE)/1000</f>
        <v>74784.54889000002</v>
      </c>
      <c r="K17" s="262">
        <f>SUMIF('RESERVE BALANCES'!$A:$A,$C17,'RESERVE BALANCES'!AF:AF)/1000</f>
        <v>75374.572290000026</v>
      </c>
      <c r="L17" s="262">
        <f>SUMIF('RESERVE BALANCES'!$A:$A,$C17,'RESERVE BALANCES'!AG:AG)/1000</f>
        <v>75964.595690000031</v>
      </c>
      <c r="M17" s="262">
        <f>SUMIF('RESERVE BALANCES'!$A:$A,$C17,'RESERVE BALANCES'!AH:AH)/1000</f>
        <v>76554.619090000037</v>
      </c>
      <c r="N17" s="262">
        <f>SUMIF('RESERVE BALANCES'!$A:$A,$C17,'RESERVE BALANCES'!AI:AI)/1000</f>
        <v>77144.642490000042</v>
      </c>
      <c r="O17" s="262">
        <f>SUMIF('RESERVE BALANCES'!$A:$A,$C17,'RESERVE BALANCES'!AJ:AJ)/1000</f>
        <v>77734.665890000048</v>
      </c>
      <c r="P17" s="262">
        <f>SUMIF('RESERVE BALANCES'!$A:$A,$C17,'RESERVE BALANCES'!AK:AK)/1000</f>
        <v>78324.689290000053</v>
      </c>
      <c r="Q17" s="262">
        <f>SUMIF('RESERVE BALANCES'!$A:$A,$C17,'RESERVE BALANCES'!AL:AL)/1000</f>
        <v>78914.712690000059</v>
      </c>
      <c r="R17" s="262">
        <f>SUMIF('RESERVE BALANCES'!$A:$A,$C17,'RESERVE BALANCES'!AM:AM)/1000</f>
        <v>79504.736090000064</v>
      </c>
      <c r="S17" s="22">
        <f>SUM(F17:R17)/(13)</f>
        <v>75964.595690000016</v>
      </c>
      <c r="U17" s="263">
        <f>S17-('B-09 2025R'!T17/1)</f>
        <v>0</v>
      </c>
    </row>
    <row r="18" spans="1:21" x14ac:dyDescent="0.25">
      <c r="A18" s="253">
        <f t="shared" si="0"/>
        <v>6</v>
      </c>
      <c r="B18" s="258"/>
      <c r="C18" s="253">
        <v>31240</v>
      </c>
      <c r="D18" s="248" t="s">
        <v>57</v>
      </c>
      <c r="F18" s="262">
        <f>SUMIF('RESERVE BALANCES'!$A:$A,$C18,'RESERVE BALANCES'!AA:AA)/1000</f>
        <v>50486.989935000012</v>
      </c>
      <c r="G18" s="262">
        <f>SUMIF('RESERVE BALANCES'!$A:$A,$C18,'RESERVE BALANCES'!AB:AB)/1000</f>
        <v>51010.680485000012</v>
      </c>
      <c r="H18" s="262">
        <f>SUMIF('RESERVE BALANCES'!$A:$A,$C18,'RESERVE BALANCES'!AC:AC)/1000</f>
        <v>51533.277500000018</v>
      </c>
      <c r="I18" s="262">
        <f>SUMIF('RESERVE BALANCES'!$A:$A,$C18,'RESERVE BALANCES'!AD:AD)/1000</f>
        <v>52065.52272500001</v>
      </c>
      <c r="J18" s="262">
        <f>SUMIF('RESERVE BALANCES'!$A:$A,$C18,'RESERVE BALANCES'!AE:AE)/1000</f>
        <v>52598.46056</v>
      </c>
      <c r="K18" s="262">
        <f>SUMIF('RESERVE BALANCES'!$A:$A,$C18,'RESERVE BALANCES'!AF:AF)/1000</f>
        <v>53132.090994999999</v>
      </c>
      <c r="L18" s="262">
        <f>SUMIF('RESERVE BALANCES'!$A:$A,$C18,'RESERVE BALANCES'!AG:AG)/1000</f>
        <v>53666.414039999989</v>
      </c>
      <c r="M18" s="262">
        <f>SUMIF('RESERVE BALANCES'!$A:$A,$C18,'RESERVE BALANCES'!AH:AH)/1000</f>
        <v>54189.596354999987</v>
      </c>
      <c r="N18" s="262">
        <f>SUMIF('RESERVE BALANCES'!$A:$A,$C18,'RESERVE BALANCES'!AI:AI)/1000</f>
        <v>54633.217499999992</v>
      </c>
      <c r="O18" s="262">
        <f>SUMIF('RESERVE BALANCES'!$A:$A,$C18,'RESERVE BALANCES'!AJ:AJ)/1000</f>
        <v>54933.839084999985</v>
      </c>
      <c r="P18" s="262">
        <f>SUMIF('RESERVE BALANCES'!$A:$A,$C18,'RESERVE BALANCES'!AK:AK)/1000</f>
        <v>55446.976529999985</v>
      </c>
      <c r="Q18" s="262">
        <f>SUMIF('RESERVE BALANCES'!$A:$A,$C18,'RESERVE BALANCES'!AL:AL)/1000</f>
        <v>55961.088914999986</v>
      </c>
      <c r="R18" s="262">
        <f>SUMIF('RESERVE BALANCES'!$A:$A,$C18,'RESERVE BALANCES'!AM:AM)/1000</f>
        <v>56462.676209999991</v>
      </c>
      <c r="S18" s="22">
        <f>SUM(F18:R18)/(13)</f>
        <v>53547.756218076916</v>
      </c>
      <c r="U18" s="263">
        <f>S18-('B-09 2025R'!T18/1)</f>
        <v>-1.9230792531743646E-6</v>
      </c>
    </row>
    <row r="19" spans="1:21" x14ac:dyDescent="0.25">
      <c r="A19" s="253">
        <f t="shared" si="0"/>
        <v>7</v>
      </c>
      <c r="B19" s="258"/>
      <c r="C19" s="253">
        <v>31440</v>
      </c>
      <c r="D19" s="248" t="s">
        <v>58</v>
      </c>
      <c r="F19" s="262">
        <f>SUMIF('RESERVE BALANCES'!$A:$A,$C19,'RESERVE BALANCES'!AA:AA)/1000</f>
        <v>954.13038500000096</v>
      </c>
      <c r="G19" s="262">
        <f>SUMIF('RESERVE BALANCES'!$A:$A,$C19,'RESERVE BALANCES'!AB:AB)/1000</f>
        <v>943.58625500000096</v>
      </c>
      <c r="H19" s="262">
        <f>SUMIF('RESERVE BALANCES'!$A:$A,$C19,'RESERVE BALANCES'!AC:AC)/1000</f>
        <v>931.96629000000098</v>
      </c>
      <c r="I19" s="262">
        <f>SUMIF('RESERVE BALANCES'!$A:$A,$C19,'RESERVE BALANCES'!AD:AD)/1000</f>
        <v>930.01355500000102</v>
      </c>
      <c r="J19" s="262">
        <f>SUMIF('RESERVE BALANCES'!$A:$A,$C19,'RESERVE BALANCES'!AE:AE)/1000</f>
        <v>928.76979000000097</v>
      </c>
      <c r="K19" s="262">
        <f>SUMIF('RESERVE BALANCES'!$A:$A,$C19,'RESERVE BALANCES'!AF:AF)/1000</f>
        <v>928.23498500000107</v>
      </c>
      <c r="L19" s="262">
        <f>SUMIF('RESERVE BALANCES'!$A:$A,$C19,'RESERVE BALANCES'!AG:AG)/1000</f>
        <v>928.40915000000109</v>
      </c>
      <c r="M19" s="262">
        <f>SUMIF('RESERVE BALANCES'!$A:$A,$C19,'RESERVE BALANCES'!AH:AH)/1000</f>
        <v>917.45894500000111</v>
      </c>
      <c r="N19" s="262">
        <f>SUMIF('RESERVE BALANCES'!$A:$A,$C19,'RESERVE BALANCES'!AI:AI)/1000</f>
        <v>826.96573000000114</v>
      </c>
      <c r="O19" s="262">
        <f>SUMIF('RESERVE BALANCES'!$A:$A,$C19,'RESERVE BALANCES'!AJ:AJ)/1000</f>
        <v>593.51522500000124</v>
      </c>
      <c r="P19" s="262">
        <f>SUMIF('RESERVE BALANCES'!$A:$A,$C19,'RESERVE BALANCES'!AK:AK)/1000</f>
        <v>572.6662700000013</v>
      </c>
      <c r="Q19" s="262">
        <f>SUMIF('RESERVE BALANCES'!$A:$A,$C19,'RESERVE BALANCES'!AL:AL)/1000</f>
        <v>552.81527500000129</v>
      </c>
      <c r="R19" s="262">
        <f>SUMIF('RESERVE BALANCES'!$A:$A,$C19,'RESERVE BALANCES'!AM:AM)/1000</f>
        <v>520.46223000000134</v>
      </c>
      <c r="S19" s="22">
        <f>SUM(F19:R19)/(13)</f>
        <v>809.92262192307794</v>
      </c>
      <c r="U19" s="263">
        <f>S19-('B-09 2025R'!T19/1)</f>
        <v>1.9230778889323119E-6</v>
      </c>
    </row>
    <row r="20" spans="1:21" x14ac:dyDescent="0.25">
      <c r="A20" s="253">
        <f t="shared" si="0"/>
        <v>8</v>
      </c>
      <c r="B20" s="258"/>
      <c r="C20" s="253">
        <v>31540</v>
      </c>
      <c r="D20" s="248" t="s">
        <v>59</v>
      </c>
      <c r="F20" s="262">
        <f>SUMIF('RESERVE BALANCES'!$A:$A,$C20,'RESERVE BALANCES'!AA:AA)/1000</f>
        <v>19711.999140000029</v>
      </c>
      <c r="G20" s="262">
        <f>SUMIF('RESERVE BALANCES'!$A:$A,$C20,'RESERVE BALANCES'!AB:AB)/1000</f>
        <v>19791.163310000033</v>
      </c>
      <c r="H20" s="262">
        <f>SUMIF('RESERVE BALANCES'!$A:$A,$C20,'RESERVE BALANCES'!AC:AC)/1000</f>
        <v>19870.327480000033</v>
      </c>
      <c r="I20" s="262">
        <f>SUMIF('RESERVE BALANCES'!$A:$A,$C20,'RESERVE BALANCES'!AD:AD)/1000</f>
        <v>19949.491650000036</v>
      </c>
      <c r="J20" s="262">
        <f>SUMIF('RESERVE BALANCES'!$A:$A,$C20,'RESERVE BALANCES'!AE:AE)/1000</f>
        <v>20028.655820000036</v>
      </c>
      <c r="K20" s="262">
        <f>SUMIF('RESERVE BALANCES'!$A:$A,$C20,'RESERVE BALANCES'!AF:AF)/1000</f>
        <v>20107.81999000004</v>
      </c>
      <c r="L20" s="262">
        <f>SUMIF('RESERVE BALANCES'!$A:$A,$C20,'RESERVE BALANCES'!AG:AG)/1000</f>
        <v>20186.98416000004</v>
      </c>
      <c r="M20" s="262">
        <f>SUMIF('RESERVE BALANCES'!$A:$A,$C20,'RESERVE BALANCES'!AH:AH)/1000</f>
        <v>20266.148330000044</v>
      </c>
      <c r="N20" s="262">
        <f>SUMIF('RESERVE BALANCES'!$A:$A,$C20,'RESERVE BALANCES'!AI:AI)/1000</f>
        <v>20345.312500000044</v>
      </c>
      <c r="O20" s="262">
        <f>SUMIF('RESERVE BALANCES'!$A:$A,$C20,'RESERVE BALANCES'!AJ:AJ)/1000</f>
        <v>20424.476670000047</v>
      </c>
      <c r="P20" s="262">
        <f>SUMIF('RESERVE BALANCES'!$A:$A,$C20,'RESERVE BALANCES'!AK:AK)/1000</f>
        <v>20503.640840000047</v>
      </c>
      <c r="Q20" s="262">
        <f>SUMIF('RESERVE BALANCES'!$A:$A,$C20,'RESERVE BALANCES'!AL:AL)/1000</f>
        <v>20582.805010000051</v>
      </c>
      <c r="R20" s="262">
        <f>SUMIF('RESERVE BALANCES'!$A:$A,$C20,'RESERVE BALANCES'!AM:AM)/1000</f>
        <v>20661.969180000051</v>
      </c>
      <c r="S20" s="22">
        <f>SUM(F20:R20)/(13)</f>
        <v>20186.984160000047</v>
      </c>
      <c r="U20" s="263">
        <f>S20-('B-09 2025R'!T20/1)</f>
        <v>4.7293724492192268E-11</v>
      </c>
    </row>
    <row r="21" spans="1:21" x14ac:dyDescent="0.25">
      <c r="A21" s="253">
        <f t="shared" si="0"/>
        <v>9</v>
      </c>
      <c r="B21" s="258"/>
      <c r="C21" s="253">
        <v>31640</v>
      </c>
      <c r="D21" s="248" t="s">
        <v>60</v>
      </c>
      <c r="F21" s="262">
        <f>SUMIF('RESERVE BALANCES'!$A:$A,$C21,'RESERVE BALANCES'!AA:AA)/1000</f>
        <v>11794.161239999992</v>
      </c>
      <c r="G21" s="262">
        <f>SUMIF('RESERVE BALANCES'!$A:$A,$C21,'RESERVE BALANCES'!AB:AB)/1000</f>
        <v>11838.682879999993</v>
      </c>
      <c r="H21" s="262">
        <f>SUMIF('RESERVE BALANCES'!$A:$A,$C21,'RESERVE BALANCES'!AC:AC)/1000</f>
        <v>11883.204519999994</v>
      </c>
      <c r="I21" s="262">
        <f>SUMIF('RESERVE BALANCES'!$A:$A,$C21,'RESERVE BALANCES'!AD:AD)/1000</f>
        <v>11927.726159999995</v>
      </c>
      <c r="J21" s="262">
        <f>SUMIF('RESERVE BALANCES'!$A:$A,$C21,'RESERVE BALANCES'!AE:AE)/1000</f>
        <v>11972.247799999996</v>
      </c>
      <c r="K21" s="262">
        <f>SUMIF('RESERVE BALANCES'!$A:$A,$C21,'RESERVE BALANCES'!AF:AF)/1000</f>
        <v>12016.769439999996</v>
      </c>
      <c r="L21" s="262">
        <f>SUMIF('RESERVE BALANCES'!$A:$A,$C21,'RESERVE BALANCES'!AG:AG)/1000</f>
        <v>12061.291079999997</v>
      </c>
      <c r="M21" s="262">
        <f>SUMIF('RESERVE BALANCES'!$A:$A,$C21,'RESERVE BALANCES'!AH:AH)/1000</f>
        <v>12105.812719999996</v>
      </c>
      <c r="N21" s="262">
        <f>SUMIF('RESERVE BALANCES'!$A:$A,$C21,'RESERVE BALANCES'!AI:AI)/1000</f>
        <v>12150.334359999997</v>
      </c>
      <c r="O21" s="262">
        <f>SUMIF('RESERVE BALANCES'!$A:$A,$C21,'RESERVE BALANCES'!AJ:AJ)/1000</f>
        <v>12194.855999999998</v>
      </c>
      <c r="P21" s="262">
        <f>SUMIF('RESERVE BALANCES'!$A:$A,$C21,'RESERVE BALANCES'!AK:AK)/1000</f>
        <v>12239.377639999999</v>
      </c>
      <c r="Q21" s="262">
        <f>SUMIF('RESERVE BALANCES'!$A:$A,$C21,'RESERVE BALANCES'!AL:AL)/1000</f>
        <v>12283.89928</v>
      </c>
      <c r="R21" s="262">
        <f>SUMIF('RESERVE BALANCES'!$A:$A,$C21,'RESERVE BALANCES'!AM:AM)/1000</f>
        <v>12328.42092</v>
      </c>
      <c r="S21" s="22">
        <f>SUM(F21:R21)/(13)</f>
        <v>12061.291079999997</v>
      </c>
      <c r="U21" s="263">
        <f>S21-('B-09 2025R'!T21/1)</f>
        <v>0</v>
      </c>
    </row>
    <row r="22" spans="1:21" x14ac:dyDescent="0.25">
      <c r="A22" s="253">
        <f t="shared" si="0"/>
        <v>10</v>
      </c>
      <c r="B22" s="258"/>
      <c r="C22" s="253"/>
      <c r="D22" s="248" t="s">
        <v>61</v>
      </c>
      <c r="F22" s="25">
        <f t="shared" ref="F22" si="1">SUM(F17:F21)</f>
        <v>155371.73599000002</v>
      </c>
      <c r="G22" s="25">
        <f t="shared" ref="G22:R22" si="2">SUM(G17:G21)</f>
        <v>156598.59162000002</v>
      </c>
      <c r="H22" s="25">
        <f t="shared" si="2"/>
        <v>157823.27788000004</v>
      </c>
      <c r="I22" s="25">
        <f t="shared" si="2"/>
        <v>159067.27958000003</v>
      </c>
      <c r="J22" s="25">
        <f t="shared" si="2"/>
        <v>160312.68286000003</v>
      </c>
      <c r="K22" s="25">
        <f t="shared" si="2"/>
        <v>161559.48770000006</v>
      </c>
      <c r="L22" s="25">
        <f t="shared" si="2"/>
        <v>162807.69412000006</v>
      </c>
      <c r="M22" s="25">
        <f t="shared" si="2"/>
        <v>164033.63544000007</v>
      </c>
      <c r="N22" s="25">
        <f t="shared" si="2"/>
        <v>165100.47258000009</v>
      </c>
      <c r="O22" s="25">
        <f t="shared" si="2"/>
        <v>165881.35287000009</v>
      </c>
      <c r="P22" s="25">
        <f t="shared" si="2"/>
        <v>167087.35057000007</v>
      </c>
      <c r="Q22" s="25">
        <f t="shared" si="2"/>
        <v>168295.3211700001</v>
      </c>
      <c r="R22" s="25">
        <f t="shared" si="2"/>
        <v>169478.26463000011</v>
      </c>
      <c r="S22" s="25">
        <f>SUM(S17:S21)</f>
        <v>162570.54977000004</v>
      </c>
      <c r="U22" s="263">
        <f>S22-('B-09 2025R'!T22/1)</f>
        <v>0</v>
      </c>
    </row>
    <row r="23" spans="1:21" x14ac:dyDescent="0.25">
      <c r="A23" s="253">
        <f t="shared" si="0"/>
        <v>11</v>
      </c>
      <c r="B23" s="258"/>
      <c r="C23" s="253"/>
      <c r="S23" s="27"/>
      <c r="U23" s="300"/>
    </row>
    <row r="24" spans="1:21" x14ac:dyDescent="0.25">
      <c r="A24" s="253">
        <f t="shared" si="0"/>
        <v>12</v>
      </c>
      <c r="B24" s="258"/>
      <c r="C24" s="253"/>
      <c r="D24" s="248" t="s">
        <v>62</v>
      </c>
      <c r="S24" s="29"/>
      <c r="U24" s="300"/>
    </row>
    <row r="25" spans="1:21" x14ac:dyDescent="0.25">
      <c r="A25" s="253">
        <f t="shared" si="0"/>
        <v>13</v>
      </c>
      <c r="B25" s="258"/>
      <c r="C25" s="253">
        <v>31141</v>
      </c>
      <c r="D25" s="248" t="s">
        <v>56</v>
      </c>
      <c r="F25" s="262">
        <f>SUMIF('RESERVE BALANCES'!$A:$A,$C25,'RESERVE BALANCES'!AA:AA)/1000</f>
        <v>0</v>
      </c>
      <c r="G25" s="262">
        <f>SUMIF('RESERVE BALANCES'!$A:$A,$C25,'RESERVE BALANCES'!AB:AB)/1000</f>
        <v>0</v>
      </c>
      <c r="H25" s="262">
        <f>SUMIF('RESERVE BALANCES'!$A:$A,$C25,'RESERVE BALANCES'!AC:AC)/1000</f>
        <v>0</v>
      </c>
      <c r="I25" s="262">
        <f>SUMIF('RESERVE BALANCES'!$A:$A,$C25,'RESERVE BALANCES'!AD:AD)/1000</f>
        <v>0</v>
      </c>
      <c r="J25" s="262">
        <f>SUMIF('RESERVE BALANCES'!$A:$A,$C25,'RESERVE BALANCES'!AE:AE)/1000</f>
        <v>0</v>
      </c>
      <c r="K25" s="262">
        <f>SUMIF('RESERVE BALANCES'!$A:$A,$C25,'RESERVE BALANCES'!AF:AF)/1000</f>
        <v>0</v>
      </c>
      <c r="L25" s="262">
        <f>SUMIF('RESERVE BALANCES'!$A:$A,$C25,'RESERVE BALANCES'!AG:AG)/1000</f>
        <v>0</v>
      </c>
      <c r="M25" s="262">
        <f>SUMIF('RESERVE BALANCES'!$A:$A,$C25,'RESERVE BALANCES'!AH:AH)/1000</f>
        <v>0</v>
      </c>
      <c r="N25" s="262">
        <f>SUMIF('RESERVE BALANCES'!$A:$A,$C25,'RESERVE BALANCES'!AI:AI)/1000</f>
        <v>0</v>
      </c>
      <c r="O25" s="262">
        <f>SUMIF('RESERVE BALANCES'!$A:$A,$C25,'RESERVE BALANCES'!AJ:AJ)/1000</f>
        <v>0</v>
      </c>
      <c r="P25" s="262">
        <f>SUMIF('RESERVE BALANCES'!$A:$A,$C25,'RESERVE BALANCES'!AK:AK)/1000</f>
        <v>0</v>
      </c>
      <c r="Q25" s="262">
        <f>SUMIF('RESERVE BALANCES'!$A:$A,$C25,'RESERVE BALANCES'!AL:AL)/1000</f>
        <v>0</v>
      </c>
      <c r="R25" s="262">
        <f>SUMIF('RESERVE BALANCES'!$A:$A,$C25,'RESERVE BALANCES'!AM:AM)/1000</f>
        <v>0</v>
      </c>
      <c r="S25" s="22">
        <f>SUM(F25:R25)/(13)</f>
        <v>0</v>
      </c>
      <c r="U25" s="263">
        <f>S25-('B-09 2025R'!T25/1)</f>
        <v>0</v>
      </c>
    </row>
    <row r="26" spans="1:21" x14ac:dyDescent="0.25">
      <c r="A26" s="253">
        <f t="shared" si="0"/>
        <v>14</v>
      </c>
      <c r="B26" s="258"/>
      <c r="C26" s="253">
        <v>31241</v>
      </c>
      <c r="D26" s="248" t="s">
        <v>57</v>
      </c>
      <c r="F26" s="262">
        <f>SUMIF('RESERVE BALANCES'!$A:$A,$C26,'RESERVE BALANCES'!AA:AA)/1000</f>
        <v>0</v>
      </c>
      <c r="G26" s="262">
        <f>SUMIF('RESERVE BALANCES'!$A:$A,$C26,'RESERVE BALANCES'!AB:AB)/1000</f>
        <v>0</v>
      </c>
      <c r="H26" s="262">
        <f>SUMIF('RESERVE BALANCES'!$A:$A,$C26,'RESERVE BALANCES'!AC:AC)/1000</f>
        <v>0</v>
      </c>
      <c r="I26" s="262">
        <f>SUMIF('RESERVE BALANCES'!$A:$A,$C26,'RESERVE BALANCES'!AD:AD)/1000</f>
        <v>0</v>
      </c>
      <c r="J26" s="262">
        <f>SUMIF('RESERVE BALANCES'!$A:$A,$C26,'RESERVE BALANCES'!AE:AE)/1000</f>
        <v>0</v>
      </c>
      <c r="K26" s="262">
        <f>SUMIF('RESERVE BALANCES'!$A:$A,$C26,'RESERVE BALANCES'!AF:AF)/1000</f>
        <v>0</v>
      </c>
      <c r="L26" s="262">
        <f>SUMIF('RESERVE BALANCES'!$A:$A,$C26,'RESERVE BALANCES'!AG:AG)/1000</f>
        <v>0</v>
      </c>
      <c r="M26" s="262">
        <f>SUMIF('RESERVE BALANCES'!$A:$A,$C26,'RESERVE BALANCES'!AH:AH)/1000</f>
        <v>0</v>
      </c>
      <c r="N26" s="262">
        <f>SUMIF('RESERVE BALANCES'!$A:$A,$C26,'RESERVE BALANCES'!AI:AI)/1000</f>
        <v>0</v>
      </c>
      <c r="O26" s="262">
        <f>SUMIF('RESERVE BALANCES'!$A:$A,$C26,'RESERVE BALANCES'!AJ:AJ)/1000</f>
        <v>0</v>
      </c>
      <c r="P26" s="262">
        <f>SUMIF('RESERVE BALANCES'!$A:$A,$C26,'RESERVE BALANCES'!AK:AK)/1000</f>
        <v>0</v>
      </c>
      <c r="Q26" s="262">
        <f>SUMIF('RESERVE BALANCES'!$A:$A,$C26,'RESERVE BALANCES'!AL:AL)/1000</f>
        <v>0</v>
      </c>
      <c r="R26" s="262">
        <f>SUMIF('RESERVE BALANCES'!$A:$A,$C26,'RESERVE BALANCES'!AM:AM)/1000</f>
        <v>0</v>
      </c>
      <c r="S26" s="22">
        <f>SUM(F26:R26)/(13)</f>
        <v>0</v>
      </c>
      <c r="U26" s="263">
        <f>S26-('B-09 2025R'!T26/1)</f>
        <v>0</v>
      </c>
    </row>
    <row r="27" spans="1:21" x14ac:dyDescent="0.25">
      <c r="A27" s="253">
        <f t="shared" si="0"/>
        <v>15</v>
      </c>
      <c r="B27" s="258"/>
      <c r="C27" s="253">
        <v>31441</v>
      </c>
      <c r="D27" s="248" t="s">
        <v>58</v>
      </c>
      <c r="F27" s="262">
        <f>SUMIF('RESERVE BALANCES'!$A:$A,$C27,'RESERVE BALANCES'!AA:AA)/1000</f>
        <v>0</v>
      </c>
      <c r="G27" s="262">
        <f>SUMIF('RESERVE BALANCES'!$A:$A,$C27,'RESERVE BALANCES'!AB:AB)/1000</f>
        <v>0</v>
      </c>
      <c r="H27" s="262">
        <f>SUMIF('RESERVE BALANCES'!$A:$A,$C27,'RESERVE BALANCES'!AC:AC)/1000</f>
        <v>0</v>
      </c>
      <c r="I27" s="262">
        <f>SUMIF('RESERVE BALANCES'!$A:$A,$C27,'RESERVE BALANCES'!AD:AD)/1000</f>
        <v>0</v>
      </c>
      <c r="J27" s="262">
        <f>SUMIF('RESERVE BALANCES'!$A:$A,$C27,'RESERVE BALANCES'!AE:AE)/1000</f>
        <v>0</v>
      </c>
      <c r="K27" s="262">
        <f>SUMIF('RESERVE BALANCES'!$A:$A,$C27,'RESERVE BALANCES'!AF:AF)/1000</f>
        <v>0</v>
      </c>
      <c r="L27" s="262">
        <f>SUMIF('RESERVE BALANCES'!$A:$A,$C27,'RESERVE BALANCES'!AG:AG)/1000</f>
        <v>0</v>
      </c>
      <c r="M27" s="262">
        <f>SUMIF('RESERVE BALANCES'!$A:$A,$C27,'RESERVE BALANCES'!AH:AH)/1000</f>
        <v>0</v>
      </c>
      <c r="N27" s="262">
        <f>SUMIF('RESERVE BALANCES'!$A:$A,$C27,'RESERVE BALANCES'!AI:AI)/1000</f>
        <v>0</v>
      </c>
      <c r="O27" s="262">
        <f>SUMIF('RESERVE BALANCES'!$A:$A,$C27,'RESERVE BALANCES'!AJ:AJ)/1000</f>
        <v>0</v>
      </c>
      <c r="P27" s="262">
        <f>SUMIF('RESERVE BALANCES'!$A:$A,$C27,'RESERVE BALANCES'!AK:AK)/1000</f>
        <v>0</v>
      </c>
      <c r="Q27" s="262">
        <f>SUMIF('RESERVE BALANCES'!$A:$A,$C27,'RESERVE BALANCES'!AL:AL)/1000</f>
        <v>0</v>
      </c>
      <c r="R27" s="262">
        <f>SUMIF('RESERVE BALANCES'!$A:$A,$C27,'RESERVE BALANCES'!AM:AM)/1000</f>
        <v>0</v>
      </c>
      <c r="S27" s="22">
        <f>SUM(F27:R27)/(13)</f>
        <v>0</v>
      </c>
      <c r="U27" s="263">
        <f>S27-('B-09 2025R'!T27/1)</f>
        <v>0</v>
      </c>
    </row>
    <row r="28" spans="1:21" x14ac:dyDescent="0.25">
      <c r="A28" s="253">
        <f t="shared" si="0"/>
        <v>16</v>
      </c>
      <c r="B28" s="258"/>
      <c r="C28" s="253">
        <v>31541</v>
      </c>
      <c r="D28" s="248" t="s">
        <v>59</v>
      </c>
      <c r="F28" s="262">
        <f>SUMIF('RESERVE BALANCES'!$A:$A,$C28,'RESERVE BALANCES'!AA:AA)/1000</f>
        <v>0</v>
      </c>
      <c r="G28" s="262">
        <f>SUMIF('RESERVE BALANCES'!$A:$A,$C28,'RESERVE BALANCES'!AB:AB)/1000</f>
        <v>0</v>
      </c>
      <c r="H28" s="262">
        <f>SUMIF('RESERVE BALANCES'!$A:$A,$C28,'RESERVE BALANCES'!AC:AC)/1000</f>
        <v>0</v>
      </c>
      <c r="I28" s="262">
        <f>SUMIF('RESERVE BALANCES'!$A:$A,$C28,'RESERVE BALANCES'!AD:AD)/1000</f>
        <v>0</v>
      </c>
      <c r="J28" s="262">
        <f>SUMIF('RESERVE BALANCES'!$A:$A,$C28,'RESERVE BALANCES'!AE:AE)/1000</f>
        <v>0</v>
      </c>
      <c r="K28" s="262">
        <f>SUMIF('RESERVE BALANCES'!$A:$A,$C28,'RESERVE BALANCES'!AF:AF)/1000</f>
        <v>0</v>
      </c>
      <c r="L28" s="262">
        <f>SUMIF('RESERVE BALANCES'!$A:$A,$C28,'RESERVE BALANCES'!AG:AG)/1000</f>
        <v>0</v>
      </c>
      <c r="M28" s="262">
        <f>SUMIF('RESERVE BALANCES'!$A:$A,$C28,'RESERVE BALANCES'!AH:AH)/1000</f>
        <v>0</v>
      </c>
      <c r="N28" s="262">
        <f>SUMIF('RESERVE BALANCES'!$A:$A,$C28,'RESERVE BALANCES'!AI:AI)/1000</f>
        <v>0</v>
      </c>
      <c r="O28" s="262">
        <f>SUMIF('RESERVE BALANCES'!$A:$A,$C28,'RESERVE BALANCES'!AJ:AJ)/1000</f>
        <v>0</v>
      </c>
      <c r="P28" s="262">
        <f>SUMIF('RESERVE BALANCES'!$A:$A,$C28,'RESERVE BALANCES'!AK:AK)/1000</f>
        <v>0</v>
      </c>
      <c r="Q28" s="262">
        <f>SUMIF('RESERVE BALANCES'!$A:$A,$C28,'RESERVE BALANCES'!AL:AL)/1000</f>
        <v>0</v>
      </c>
      <c r="R28" s="262">
        <f>SUMIF('RESERVE BALANCES'!$A:$A,$C28,'RESERVE BALANCES'!AM:AM)/1000</f>
        <v>0</v>
      </c>
      <c r="S28" s="22">
        <f>SUM(F28:R28)/(13)</f>
        <v>0</v>
      </c>
      <c r="U28" s="263">
        <f>S28-('B-09 2025R'!T28/1)</f>
        <v>0</v>
      </c>
    </row>
    <row r="29" spans="1:21" x14ac:dyDescent="0.25">
      <c r="A29" s="253">
        <f t="shared" si="0"/>
        <v>17</v>
      </c>
      <c r="B29" s="258"/>
      <c r="C29" s="253">
        <v>31641</v>
      </c>
      <c r="D29" s="248" t="s">
        <v>60</v>
      </c>
      <c r="F29" s="262">
        <f>SUMIF('RESERVE BALANCES'!$A:$A,$C29,'RESERVE BALANCES'!AA:AA)/1000</f>
        <v>0</v>
      </c>
      <c r="G29" s="262">
        <f>SUMIF('RESERVE BALANCES'!$A:$A,$C29,'RESERVE BALANCES'!AB:AB)/1000</f>
        <v>0</v>
      </c>
      <c r="H29" s="262">
        <f>SUMIF('RESERVE BALANCES'!$A:$A,$C29,'RESERVE BALANCES'!AC:AC)/1000</f>
        <v>0</v>
      </c>
      <c r="I29" s="262">
        <f>SUMIF('RESERVE BALANCES'!$A:$A,$C29,'RESERVE BALANCES'!AD:AD)/1000</f>
        <v>0</v>
      </c>
      <c r="J29" s="262">
        <f>SUMIF('RESERVE BALANCES'!$A:$A,$C29,'RESERVE BALANCES'!AE:AE)/1000</f>
        <v>0</v>
      </c>
      <c r="K29" s="262">
        <f>SUMIF('RESERVE BALANCES'!$A:$A,$C29,'RESERVE BALANCES'!AF:AF)/1000</f>
        <v>0</v>
      </c>
      <c r="L29" s="262">
        <f>SUMIF('RESERVE BALANCES'!$A:$A,$C29,'RESERVE BALANCES'!AG:AG)/1000</f>
        <v>0</v>
      </c>
      <c r="M29" s="262">
        <f>SUMIF('RESERVE BALANCES'!$A:$A,$C29,'RESERVE BALANCES'!AH:AH)/1000</f>
        <v>0</v>
      </c>
      <c r="N29" s="262">
        <f>SUMIF('RESERVE BALANCES'!$A:$A,$C29,'RESERVE BALANCES'!AI:AI)/1000</f>
        <v>0</v>
      </c>
      <c r="O29" s="262">
        <f>SUMIF('RESERVE BALANCES'!$A:$A,$C29,'RESERVE BALANCES'!AJ:AJ)/1000</f>
        <v>0</v>
      </c>
      <c r="P29" s="262">
        <f>SUMIF('RESERVE BALANCES'!$A:$A,$C29,'RESERVE BALANCES'!AK:AK)/1000</f>
        <v>0</v>
      </c>
      <c r="Q29" s="262">
        <f>SUMIF('RESERVE BALANCES'!$A:$A,$C29,'RESERVE BALANCES'!AL:AL)/1000</f>
        <v>0</v>
      </c>
      <c r="R29" s="262">
        <f>SUMIF('RESERVE BALANCES'!$A:$A,$C29,'RESERVE BALANCES'!AM:AM)/1000</f>
        <v>0</v>
      </c>
      <c r="S29" s="22">
        <f>SUM(F29:R29)/(13)</f>
        <v>0</v>
      </c>
      <c r="U29" s="263">
        <f>S29-('B-09 2025R'!T29/1)</f>
        <v>0</v>
      </c>
    </row>
    <row r="30" spans="1:21" x14ac:dyDescent="0.25">
      <c r="A30" s="253">
        <f t="shared" si="0"/>
        <v>18</v>
      </c>
      <c r="B30" s="258"/>
      <c r="C30" s="253"/>
      <c r="D30" s="248" t="s">
        <v>63</v>
      </c>
      <c r="F30" s="25">
        <f t="shared" ref="F30" si="3">SUM(F25:F29)</f>
        <v>0</v>
      </c>
      <c r="G30" s="25">
        <f t="shared" ref="G30:R30" si="4">SUM(G25:G29)</f>
        <v>0</v>
      </c>
      <c r="H30" s="25">
        <f t="shared" si="4"/>
        <v>0</v>
      </c>
      <c r="I30" s="25">
        <f t="shared" si="4"/>
        <v>0</v>
      </c>
      <c r="J30" s="25">
        <f t="shared" si="4"/>
        <v>0</v>
      </c>
      <c r="K30" s="25">
        <f t="shared" si="4"/>
        <v>0</v>
      </c>
      <c r="L30" s="25">
        <f t="shared" si="4"/>
        <v>0</v>
      </c>
      <c r="M30" s="25">
        <f t="shared" si="4"/>
        <v>0</v>
      </c>
      <c r="N30" s="25">
        <f t="shared" si="4"/>
        <v>0</v>
      </c>
      <c r="O30" s="25">
        <f t="shared" si="4"/>
        <v>0</v>
      </c>
      <c r="P30" s="25">
        <f t="shared" si="4"/>
        <v>0</v>
      </c>
      <c r="Q30" s="25">
        <f t="shared" si="4"/>
        <v>0</v>
      </c>
      <c r="R30" s="25">
        <f t="shared" si="4"/>
        <v>0</v>
      </c>
      <c r="S30" s="25">
        <f>SUM(S25:S29)</f>
        <v>0</v>
      </c>
      <c r="U30" s="263">
        <f>S30-('B-09 2025R'!T30/1)</f>
        <v>0</v>
      </c>
    </row>
    <row r="31" spans="1:21" x14ac:dyDescent="0.25">
      <c r="A31" s="253">
        <f t="shared" si="0"/>
        <v>19</v>
      </c>
      <c r="B31" s="258"/>
      <c r="U31" s="300"/>
    </row>
    <row r="32" spans="1:21" x14ac:dyDescent="0.25">
      <c r="A32" s="253">
        <f t="shared" si="0"/>
        <v>20</v>
      </c>
      <c r="B32" s="258"/>
      <c r="C32" s="253"/>
      <c r="D32" s="264" t="s">
        <v>64</v>
      </c>
      <c r="E32" s="264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7"/>
      <c r="U32" s="300"/>
    </row>
    <row r="33" spans="1:21" x14ac:dyDescent="0.25">
      <c r="A33" s="253">
        <f t="shared" si="0"/>
        <v>21</v>
      </c>
      <c r="B33" s="258"/>
      <c r="C33" s="253">
        <v>31142</v>
      </c>
      <c r="D33" s="248" t="s">
        <v>56</v>
      </c>
      <c r="F33" s="262">
        <f>SUMIF('RESERVE BALANCES'!$A:$A,$C33,'RESERVE BALANCES'!AA:AA)/1000</f>
        <v>0</v>
      </c>
      <c r="G33" s="262">
        <f>SUMIF('RESERVE BALANCES'!$A:$A,$C33,'RESERVE BALANCES'!AB:AB)/1000</f>
        <v>0</v>
      </c>
      <c r="H33" s="262">
        <f>SUMIF('RESERVE BALANCES'!$A:$A,$C33,'RESERVE BALANCES'!AC:AC)/1000</f>
        <v>0</v>
      </c>
      <c r="I33" s="262">
        <f>SUMIF('RESERVE BALANCES'!$A:$A,$C33,'RESERVE BALANCES'!AD:AD)/1000</f>
        <v>0</v>
      </c>
      <c r="J33" s="262">
        <f>SUMIF('RESERVE BALANCES'!$A:$A,$C33,'RESERVE BALANCES'!AE:AE)/1000</f>
        <v>0</v>
      </c>
      <c r="K33" s="262">
        <f>SUMIF('RESERVE BALANCES'!$A:$A,$C33,'RESERVE BALANCES'!AF:AF)/1000</f>
        <v>0</v>
      </c>
      <c r="L33" s="262">
        <f>SUMIF('RESERVE BALANCES'!$A:$A,$C33,'RESERVE BALANCES'!AG:AG)/1000</f>
        <v>0</v>
      </c>
      <c r="M33" s="262">
        <f>SUMIF('RESERVE BALANCES'!$A:$A,$C33,'RESERVE BALANCES'!AH:AH)/1000</f>
        <v>0</v>
      </c>
      <c r="N33" s="262">
        <f>SUMIF('RESERVE BALANCES'!$A:$A,$C33,'RESERVE BALANCES'!AI:AI)/1000</f>
        <v>0</v>
      </c>
      <c r="O33" s="262">
        <f>SUMIF('RESERVE BALANCES'!$A:$A,$C33,'RESERVE BALANCES'!AJ:AJ)/1000</f>
        <v>0</v>
      </c>
      <c r="P33" s="262">
        <f>SUMIF('RESERVE BALANCES'!$A:$A,$C33,'RESERVE BALANCES'!AK:AK)/1000</f>
        <v>0</v>
      </c>
      <c r="Q33" s="262">
        <f>SUMIF('RESERVE BALANCES'!$A:$A,$C33,'RESERVE BALANCES'!AL:AL)/1000</f>
        <v>0</v>
      </c>
      <c r="R33" s="262">
        <f>SUMIF('RESERVE BALANCES'!$A:$A,$C33,'RESERVE BALANCES'!AM:AM)/1000</f>
        <v>0</v>
      </c>
      <c r="S33" s="22">
        <f>SUM(F33:R33)/(13)</f>
        <v>0</v>
      </c>
      <c r="U33" s="263">
        <f>S33-('B-09 2025R'!T33/1)</f>
        <v>0</v>
      </c>
    </row>
    <row r="34" spans="1:21" x14ac:dyDescent="0.25">
      <c r="A34" s="253">
        <f t="shared" si="0"/>
        <v>22</v>
      </c>
      <c r="B34" s="258"/>
      <c r="C34" s="253">
        <v>31242</v>
      </c>
      <c r="D34" s="248" t="s">
        <v>57</v>
      </c>
      <c r="F34" s="262">
        <f>SUMIF('RESERVE BALANCES'!$A:$A,$C34,'RESERVE BALANCES'!AA:AA)/1000</f>
        <v>0</v>
      </c>
      <c r="G34" s="262">
        <f>SUMIF('RESERVE BALANCES'!$A:$A,$C34,'RESERVE BALANCES'!AB:AB)/1000</f>
        <v>0</v>
      </c>
      <c r="H34" s="262">
        <f>SUMIF('RESERVE BALANCES'!$A:$A,$C34,'RESERVE BALANCES'!AC:AC)/1000</f>
        <v>0</v>
      </c>
      <c r="I34" s="262">
        <f>SUMIF('RESERVE BALANCES'!$A:$A,$C34,'RESERVE BALANCES'!AD:AD)/1000</f>
        <v>0</v>
      </c>
      <c r="J34" s="262">
        <f>SUMIF('RESERVE BALANCES'!$A:$A,$C34,'RESERVE BALANCES'!AE:AE)/1000</f>
        <v>0</v>
      </c>
      <c r="K34" s="262">
        <f>SUMIF('RESERVE BALANCES'!$A:$A,$C34,'RESERVE BALANCES'!AF:AF)/1000</f>
        <v>0</v>
      </c>
      <c r="L34" s="262">
        <f>SUMIF('RESERVE BALANCES'!$A:$A,$C34,'RESERVE BALANCES'!AG:AG)/1000</f>
        <v>0</v>
      </c>
      <c r="M34" s="262">
        <f>SUMIF('RESERVE BALANCES'!$A:$A,$C34,'RESERVE BALANCES'!AH:AH)/1000</f>
        <v>0</v>
      </c>
      <c r="N34" s="262">
        <f>SUMIF('RESERVE BALANCES'!$A:$A,$C34,'RESERVE BALANCES'!AI:AI)/1000</f>
        <v>0</v>
      </c>
      <c r="O34" s="262">
        <f>SUMIF('RESERVE BALANCES'!$A:$A,$C34,'RESERVE BALANCES'!AJ:AJ)/1000</f>
        <v>0</v>
      </c>
      <c r="P34" s="262">
        <f>SUMIF('RESERVE BALANCES'!$A:$A,$C34,'RESERVE BALANCES'!AK:AK)/1000</f>
        <v>0</v>
      </c>
      <c r="Q34" s="262">
        <f>SUMIF('RESERVE BALANCES'!$A:$A,$C34,'RESERVE BALANCES'!AL:AL)/1000</f>
        <v>0</v>
      </c>
      <c r="R34" s="262">
        <f>SUMIF('RESERVE BALANCES'!$A:$A,$C34,'RESERVE BALANCES'!AM:AM)/1000</f>
        <v>0</v>
      </c>
      <c r="S34" s="22">
        <f>SUM(F34:R34)/(13)</f>
        <v>0</v>
      </c>
      <c r="U34" s="263">
        <f>S34-('B-09 2025R'!T34/1)</f>
        <v>0</v>
      </c>
    </row>
    <row r="35" spans="1:21" x14ac:dyDescent="0.25">
      <c r="A35" s="253">
        <f t="shared" si="0"/>
        <v>23</v>
      </c>
      <c r="B35" s="258"/>
      <c r="C35" s="253">
        <v>31442</v>
      </c>
      <c r="D35" s="248" t="s">
        <v>58</v>
      </c>
      <c r="F35" s="262">
        <f>SUMIF('RESERVE BALANCES'!$A:$A,$C35,'RESERVE BALANCES'!AA:AA)/1000</f>
        <v>0</v>
      </c>
      <c r="G35" s="262">
        <f>SUMIF('RESERVE BALANCES'!$A:$A,$C35,'RESERVE BALANCES'!AB:AB)/1000</f>
        <v>0</v>
      </c>
      <c r="H35" s="262">
        <f>SUMIF('RESERVE BALANCES'!$A:$A,$C35,'RESERVE BALANCES'!AC:AC)/1000</f>
        <v>0</v>
      </c>
      <c r="I35" s="262">
        <f>SUMIF('RESERVE BALANCES'!$A:$A,$C35,'RESERVE BALANCES'!AD:AD)/1000</f>
        <v>0</v>
      </c>
      <c r="J35" s="262">
        <f>SUMIF('RESERVE BALANCES'!$A:$A,$C35,'RESERVE BALANCES'!AE:AE)/1000</f>
        <v>0</v>
      </c>
      <c r="K35" s="262">
        <f>SUMIF('RESERVE BALANCES'!$A:$A,$C35,'RESERVE BALANCES'!AF:AF)/1000</f>
        <v>0</v>
      </c>
      <c r="L35" s="262">
        <f>SUMIF('RESERVE BALANCES'!$A:$A,$C35,'RESERVE BALANCES'!AG:AG)/1000</f>
        <v>0</v>
      </c>
      <c r="M35" s="262">
        <f>SUMIF('RESERVE BALANCES'!$A:$A,$C35,'RESERVE BALANCES'!AH:AH)/1000</f>
        <v>0</v>
      </c>
      <c r="N35" s="262">
        <f>SUMIF('RESERVE BALANCES'!$A:$A,$C35,'RESERVE BALANCES'!AI:AI)/1000</f>
        <v>0</v>
      </c>
      <c r="O35" s="262">
        <f>SUMIF('RESERVE BALANCES'!$A:$A,$C35,'RESERVE BALANCES'!AJ:AJ)/1000</f>
        <v>0</v>
      </c>
      <c r="P35" s="262">
        <f>SUMIF('RESERVE BALANCES'!$A:$A,$C35,'RESERVE BALANCES'!AK:AK)/1000</f>
        <v>0</v>
      </c>
      <c r="Q35" s="262">
        <f>SUMIF('RESERVE BALANCES'!$A:$A,$C35,'RESERVE BALANCES'!AL:AL)/1000</f>
        <v>0</v>
      </c>
      <c r="R35" s="262">
        <f>SUMIF('RESERVE BALANCES'!$A:$A,$C35,'RESERVE BALANCES'!AM:AM)/1000</f>
        <v>0</v>
      </c>
      <c r="S35" s="22">
        <f>SUM(F35:R35)/(13)</f>
        <v>0</v>
      </c>
      <c r="U35" s="263">
        <f>S35-('B-09 2025R'!T35/1)</f>
        <v>0</v>
      </c>
    </row>
    <row r="36" spans="1:21" x14ac:dyDescent="0.25">
      <c r="A36" s="253">
        <f t="shared" si="0"/>
        <v>24</v>
      </c>
      <c r="B36" s="258"/>
      <c r="C36" s="253">
        <v>31542</v>
      </c>
      <c r="D36" s="248" t="s">
        <v>59</v>
      </c>
      <c r="F36" s="262">
        <f>SUMIF('RESERVE BALANCES'!$A:$A,$C36,'RESERVE BALANCES'!AA:AA)/1000</f>
        <v>0</v>
      </c>
      <c r="G36" s="262">
        <f>SUMIF('RESERVE BALANCES'!$A:$A,$C36,'RESERVE BALANCES'!AB:AB)/1000</f>
        <v>0</v>
      </c>
      <c r="H36" s="262">
        <f>SUMIF('RESERVE BALANCES'!$A:$A,$C36,'RESERVE BALANCES'!AC:AC)/1000</f>
        <v>0</v>
      </c>
      <c r="I36" s="262">
        <f>SUMIF('RESERVE BALANCES'!$A:$A,$C36,'RESERVE BALANCES'!AD:AD)/1000</f>
        <v>0</v>
      </c>
      <c r="J36" s="262">
        <f>SUMIF('RESERVE BALANCES'!$A:$A,$C36,'RESERVE BALANCES'!AE:AE)/1000</f>
        <v>0</v>
      </c>
      <c r="K36" s="262">
        <f>SUMIF('RESERVE BALANCES'!$A:$A,$C36,'RESERVE BALANCES'!AF:AF)/1000</f>
        <v>0</v>
      </c>
      <c r="L36" s="262">
        <f>SUMIF('RESERVE BALANCES'!$A:$A,$C36,'RESERVE BALANCES'!AG:AG)/1000</f>
        <v>0</v>
      </c>
      <c r="M36" s="262">
        <f>SUMIF('RESERVE BALANCES'!$A:$A,$C36,'RESERVE BALANCES'!AH:AH)/1000</f>
        <v>0</v>
      </c>
      <c r="N36" s="262">
        <f>SUMIF('RESERVE BALANCES'!$A:$A,$C36,'RESERVE BALANCES'!AI:AI)/1000</f>
        <v>0</v>
      </c>
      <c r="O36" s="262">
        <f>SUMIF('RESERVE BALANCES'!$A:$A,$C36,'RESERVE BALANCES'!AJ:AJ)/1000</f>
        <v>0</v>
      </c>
      <c r="P36" s="262">
        <f>SUMIF('RESERVE BALANCES'!$A:$A,$C36,'RESERVE BALANCES'!AK:AK)/1000</f>
        <v>0</v>
      </c>
      <c r="Q36" s="262">
        <f>SUMIF('RESERVE BALANCES'!$A:$A,$C36,'RESERVE BALANCES'!AL:AL)/1000</f>
        <v>0</v>
      </c>
      <c r="R36" s="262">
        <f>SUMIF('RESERVE BALANCES'!$A:$A,$C36,'RESERVE BALANCES'!AM:AM)/1000</f>
        <v>0</v>
      </c>
      <c r="S36" s="22">
        <f>SUM(F36:R36)/(13)</f>
        <v>0</v>
      </c>
      <c r="U36" s="263">
        <f>S36-('B-09 2025R'!T36/1)</f>
        <v>0</v>
      </c>
    </row>
    <row r="37" spans="1:21" x14ac:dyDescent="0.25">
      <c r="A37" s="253">
        <f t="shared" si="0"/>
        <v>25</v>
      </c>
      <c r="B37" s="258"/>
      <c r="C37" s="253">
        <v>31642</v>
      </c>
      <c r="D37" s="248" t="s">
        <v>60</v>
      </c>
      <c r="F37" s="262">
        <f>SUMIF('RESERVE BALANCES'!$A:$A,$C37,'RESERVE BALANCES'!AA:AA)/1000</f>
        <v>0</v>
      </c>
      <c r="G37" s="262">
        <f>SUMIF('RESERVE BALANCES'!$A:$A,$C37,'RESERVE BALANCES'!AB:AB)/1000</f>
        <v>0</v>
      </c>
      <c r="H37" s="262">
        <f>SUMIF('RESERVE BALANCES'!$A:$A,$C37,'RESERVE BALANCES'!AC:AC)/1000</f>
        <v>0</v>
      </c>
      <c r="I37" s="262">
        <f>SUMIF('RESERVE BALANCES'!$A:$A,$C37,'RESERVE BALANCES'!AD:AD)/1000</f>
        <v>0</v>
      </c>
      <c r="J37" s="262">
        <f>SUMIF('RESERVE BALANCES'!$A:$A,$C37,'RESERVE BALANCES'!AE:AE)/1000</f>
        <v>0</v>
      </c>
      <c r="K37" s="262">
        <f>SUMIF('RESERVE BALANCES'!$A:$A,$C37,'RESERVE BALANCES'!AF:AF)/1000</f>
        <v>0</v>
      </c>
      <c r="L37" s="262">
        <f>SUMIF('RESERVE BALANCES'!$A:$A,$C37,'RESERVE BALANCES'!AG:AG)/1000</f>
        <v>0</v>
      </c>
      <c r="M37" s="262">
        <f>SUMIF('RESERVE BALANCES'!$A:$A,$C37,'RESERVE BALANCES'!AH:AH)/1000</f>
        <v>0</v>
      </c>
      <c r="N37" s="262">
        <f>SUMIF('RESERVE BALANCES'!$A:$A,$C37,'RESERVE BALANCES'!AI:AI)/1000</f>
        <v>0</v>
      </c>
      <c r="O37" s="262">
        <f>SUMIF('RESERVE BALANCES'!$A:$A,$C37,'RESERVE BALANCES'!AJ:AJ)/1000</f>
        <v>0</v>
      </c>
      <c r="P37" s="262">
        <f>SUMIF('RESERVE BALANCES'!$A:$A,$C37,'RESERVE BALANCES'!AK:AK)/1000</f>
        <v>0</v>
      </c>
      <c r="Q37" s="262">
        <f>SUMIF('RESERVE BALANCES'!$A:$A,$C37,'RESERVE BALANCES'!AL:AL)/1000</f>
        <v>0</v>
      </c>
      <c r="R37" s="262">
        <f>SUMIF('RESERVE BALANCES'!$A:$A,$C37,'RESERVE BALANCES'!AM:AM)/1000</f>
        <v>0</v>
      </c>
      <c r="S37" s="22">
        <f>SUM(F37:R37)/(13)</f>
        <v>0</v>
      </c>
      <c r="U37" s="263">
        <f>S37-('B-09 2025R'!T37/1)</f>
        <v>0</v>
      </c>
    </row>
    <row r="38" spans="1:21" x14ac:dyDescent="0.25">
      <c r="A38" s="253">
        <f t="shared" si="0"/>
        <v>26</v>
      </c>
      <c r="B38" s="258"/>
      <c r="C38" s="253"/>
      <c r="D38" s="266" t="s">
        <v>65</v>
      </c>
      <c r="E38" s="266"/>
      <c r="F38" s="25">
        <f t="shared" ref="F38" si="5">SUM(F33:F37)</f>
        <v>0</v>
      </c>
      <c r="G38" s="25">
        <f t="shared" ref="G38:R38" si="6">SUM(G33:G37)</f>
        <v>0</v>
      </c>
      <c r="H38" s="25">
        <f t="shared" si="6"/>
        <v>0</v>
      </c>
      <c r="I38" s="25">
        <f t="shared" si="6"/>
        <v>0</v>
      </c>
      <c r="J38" s="25">
        <f t="shared" si="6"/>
        <v>0</v>
      </c>
      <c r="K38" s="25">
        <f t="shared" si="6"/>
        <v>0</v>
      </c>
      <c r="L38" s="25">
        <f t="shared" si="6"/>
        <v>0</v>
      </c>
      <c r="M38" s="25">
        <f t="shared" si="6"/>
        <v>0</v>
      </c>
      <c r="N38" s="25">
        <f t="shared" si="6"/>
        <v>0</v>
      </c>
      <c r="O38" s="25">
        <f t="shared" si="6"/>
        <v>0</v>
      </c>
      <c r="P38" s="25">
        <f t="shared" si="6"/>
        <v>0</v>
      </c>
      <c r="Q38" s="25">
        <f t="shared" si="6"/>
        <v>0</v>
      </c>
      <c r="R38" s="25">
        <f t="shared" si="6"/>
        <v>0</v>
      </c>
      <c r="S38" s="25">
        <f>SUM(S33:S37)</f>
        <v>0</v>
      </c>
      <c r="U38" s="263">
        <f>S38-('B-09 2025R'!T38/1)</f>
        <v>0</v>
      </c>
    </row>
    <row r="39" spans="1:21" x14ac:dyDescent="0.25">
      <c r="A39" s="253">
        <f t="shared" si="0"/>
        <v>27</v>
      </c>
      <c r="B39" s="258"/>
      <c r="C39" s="253"/>
      <c r="D39" s="266"/>
      <c r="E39" s="266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8"/>
      <c r="U39" s="300"/>
    </row>
    <row r="40" spans="1:21" x14ac:dyDescent="0.25">
      <c r="A40" s="253">
        <f t="shared" si="0"/>
        <v>28</v>
      </c>
      <c r="B40" s="258"/>
      <c r="C40" s="253"/>
      <c r="D40" s="266" t="s">
        <v>66</v>
      </c>
      <c r="E40" s="266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8"/>
      <c r="U40" s="300"/>
    </row>
    <row r="41" spans="1:21" x14ac:dyDescent="0.25">
      <c r="A41" s="253">
        <f t="shared" si="0"/>
        <v>29</v>
      </c>
      <c r="B41" s="258"/>
      <c r="C41" s="253">
        <v>31143</v>
      </c>
      <c r="D41" s="248" t="s">
        <v>56</v>
      </c>
      <c r="F41" s="262">
        <f>SUMIF('RESERVE BALANCES'!$A:$A,$C41,'RESERVE BALANCES'!AA:AA)/1000</f>
        <v>0</v>
      </c>
      <c r="G41" s="262">
        <f>SUMIF('RESERVE BALANCES'!$A:$A,$C41,'RESERVE BALANCES'!AB:AB)/1000</f>
        <v>0</v>
      </c>
      <c r="H41" s="262">
        <f>SUMIF('RESERVE BALANCES'!$A:$A,$C41,'RESERVE BALANCES'!AC:AC)/1000</f>
        <v>0</v>
      </c>
      <c r="I41" s="262">
        <f>SUMIF('RESERVE BALANCES'!$A:$A,$C41,'RESERVE BALANCES'!AD:AD)/1000</f>
        <v>0</v>
      </c>
      <c r="J41" s="262">
        <f>SUMIF('RESERVE BALANCES'!$A:$A,$C41,'RESERVE BALANCES'!AE:AE)/1000</f>
        <v>0</v>
      </c>
      <c r="K41" s="262">
        <f>SUMIF('RESERVE BALANCES'!$A:$A,$C41,'RESERVE BALANCES'!AF:AF)/1000</f>
        <v>0</v>
      </c>
      <c r="L41" s="262">
        <f>SUMIF('RESERVE BALANCES'!$A:$A,$C41,'RESERVE BALANCES'!AG:AG)/1000</f>
        <v>0</v>
      </c>
      <c r="M41" s="262">
        <f>SUMIF('RESERVE BALANCES'!$A:$A,$C41,'RESERVE BALANCES'!AH:AH)/1000</f>
        <v>0</v>
      </c>
      <c r="N41" s="262">
        <f>SUMIF('RESERVE BALANCES'!$A:$A,$C41,'RESERVE BALANCES'!AI:AI)/1000</f>
        <v>0</v>
      </c>
      <c r="O41" s="262">
        <f>SUMIF('RESERVE BALANCES'!$A:$A,$C41,'RESERVE BALANCES'!AJ:AJ)/1000</f>
        <v>0</v>
      </c>
      <c r="P41" s="262">
        <f>SUMIF('RESERVE BALANCES'!$A:$A,$C41,'RESERVE BALANCES'!AK:AK)/1000</f>
        <v>0</v>
      </c>
      <c r="Q41" s="262">
        <f>SUMIF('RESERVE BALANCES'!$A:$A,$C41,'RESERVE BALANCES'!AL:AL)/1000</f>
        <v>0</v>
      </c>
      <c r="R41" s="262">
        <f>SUMIF('RESERVE BALANCES'!$A:$A,$C41,'RESERVE BALANCES'!AM:AM)/1000</f>
        <v>0</v>
      </c>
      <c r="S41" s="22">
        <f>SUM(F41:R41)/(13)</f>
        <v>0</v>
      </c>
      <c r="U41" s="263">
        <f>S41-('B-09 2025R'!T41/1)</f>
        <v>0</v>
      </c>
    </row>
    <row r="42" spans="1:21" x14ac:dyDescent="0.25">
      <c r="A42" s="253">
        <f t="shared" si="0"/>
        <v>30</v>
      </c>
      <c r="B42" s="258"/>
      <c r="C42" s="253">
        <v>31243</v>
      </c>
      <c r="D42" s="248" t="s">
        <v>57</v>
      </c>
      <c r="F42" s="262">
        <f>SUMIF('RESERVE BALANCES'!$A:$A,$C42,'RESERVE BALANCES'!AA:AA)/1000</f>
        <v>0</v>
      </c>
      <c r="G42" s="262">
        <f>SUMIF('RESERVE BALANCES'!$A:$A,$C42,'RESERVE BALANCES'!AB:AB)/1000</f>
        <v>0</v>
      </c>
      <c r="H42" s="262">
        <f>SUMIF('RESERVE BALANCES'!$A:$A,$C42,'RESERVE BALANCES'!AC:AC)/1000</f>
        <v>0</v>
      </c>
      <c r="I42" s="262">
        <f>SUMIF('RESERVE BALANCES'!$A:$A,$C42,'RESERVE BALANCES'!AD:AD)/1000</f>
        <v>0</v>
      </c>
      <c r="J42" s="262">
        <f>SUMIF('RESERVE BALANCES'!$A:$A,$C42,'RESERVE BALANCES'!AE:AE)/1000</f>
        <v>0</v>
      </c>
      <c r="K42" s="262">
        <f>SUMIF('RESERVE BALANCES'!$A:$A,$C42,'RESERVE BALANCES'!AF:AF)/1000</f>
        <v>0</v>
      </c>
      <c r="L42" s="262">
        <f>SUMIF('RESERVE BALANCES'!$A:$A,$C42,'RESERVE BALANCES'!AG:AG)/1000</f>
        <v>0</v>
      </c>
      <c r="M42" s="262">
        <f>SUMIF('RESERVE BALANCES'!$A:$A,$C42,'RESERVE BALANCES'!AH:AH)/1000</f>
        <v>0</v>
      </c>
      <c r="N42" s="262">
        <f>SUMIF('RESERVE BALANCES'!$A:$A,$C42,'RESERVE BALANCES'!AI:AI)/1000</f>
        <v>0</v>
      </c>
      <c r="O42" s="262">
        <f>SUMIF('RESERVE BALANCES'!$A:$A,$C42,'RESERVE BALANCES'!AJ:AJ)/1000</f>
        <v>0</v>
      </c>
      <c r="P42" s="262">
        <f>SUMIF('RESERVE BALANCES'!$A:$A,$C42,'RESERVE BALANCES'!AK:AK)/1000</f>
        <v>0</v>
      </c>
      <c r="Q42" s="262">
        <f>SUMIF('RESERVE BALANCES'!$A:$A,$C42,'RESERVE BALANCES'!AL:AL)/1000</f>
        <v>0</v>
      </c>
      <c r="R42" s="262">
        <f>SUMIF('RESERVE BALANCES'!$A:$A,$C42,'RESERVE BALANCES'!AM:AM)/1000</f>
        <v>0</v>
      </c>
      <c r="S42" s="22">
        <f>SUM(F42:R42)/(13)</f>
        <v>0</v>
      </c>
      <c r="U42" s="263">
        <f>S42-('B-09 2025R'!T42/1)</f>
        <v>0</v>
      </c>
    </row>
    <row r="43" spans="1:21" x14ac:dyDescent="0.25">
      <c r="A43" s="253">
        <f t="shared" si="0"/>
        <v>31</v>
      </c>
      <c r="B43" s="258"/>
      <c r="C43" s="253">
        <v>31443</v>
      </c>
      <c r="D43" s="248" t="s">
        <v>58</v>
      </c>
      <c r="F43" s="262">
        <f>SUMIF('RESERVE BALANCES'!$A:$A,$C43,'RESERVE BALANCES'!AA:AA)/1000</f>
        <v>0</v>
      </c>
      <c r="G43" s="262">
        <f>SUMIF('RESERVE BALANCES'!$A:$A,$C43,'RESERVE BALANCES'!AB:AB)/1000</f>
        <v>0</v>
      </c>
      <c r="H43" s="262">
        <f>SUMIF('RESERVE BALANCES'!$A:$A,$C43,'RESERVE BALANCES'!AC:AC)/1000</f>
        <v>0</v>
      </c>
      <c r="I43" s="262">
        <f>SUMIF('RESERVE BALANCES'!$A:$A,$C43,'RESERVE BALANCES'!AD:AD)/1000</f>
        <v>0</v>
      </c>
      <c r="J43" s="262">
        <f>SUMIF('RESERVE BALANCES'!$A:$A,$C43,'RESERVE BALANCES'!AE:AE)/1000</f>
        <v>0</v>
      </c>
      <c r="K43" s="262">
        <f>SUMIF('RESERVE BALANCES'!$A:$A,$C43,'RESERVE BALANCES'!AF:AF)/1000</f>
        <v>0</v>
      </c>
      <c r="L43" s="262">
        <f>SUMIF('RESERVE BALANCES'!$A:$A,$C43,'RESERVE BALANCES'!AG:AG)/1000</f>
        <v>0</v>
      </c>
      <c r="M43" s="262">
        <f>SUMIF('RESERVE BALANCES'!$A:$A,$C43,'RESERVE BALANCES'!AH:AH)/1000</f>
        <v>0</v>
      </c>
      <c r="N43" s="262">
        <f>SUMIF('RESERVE BALANCES'!$A:$A,$C43,'RESERVE BALANCES'!AI:AI)/1000</f>
        <v>0</v>
      </c>
      <c r="O43" s="262">
        <f>SUMIF('RESERVE BALANCES'!$A:$A,$C43,'RESERVE BALANCES'!AJ:AJ)/1000</f>
        <v>0</v>
      </c>
      <c r="P43" s="262">
        <f>SUMIF('RESERVE BALANCES'!$A:$A,$C43,'RESERVE BALANCES'!AK:AK)/1000</f>
        <v>0</v>
      </c>
      <c r="Q43" s="262">
        <f>SUMIF('RESERVE BALANCES'!$A:$A,$C43,'RESERVE BALANCES'!AL:AL)/1000</f>
        <v>0</v>
      </c>
      <c r="R43" s="262">
        <f>SUMIF('RESERVE BALANCES'!$A:$A,$C43,'RESERVE BALANCES'!AM:AM)/1000</f>
        <v>0</v>
      </c>
      <c r="S43" s="22">
        <f>SUM(F43:R43)/(13)</f>
        <v>0</v>
      </c>
      <c r="U43" s="263">
        <f>S43-('B-09 2025R'!T43/1)</f>
        <v>0</v>
      </c>
    </row>
    <row r="44" spans="1:21" x14ac:dyDescent="0.25">
      <c r="A44" s="253">
        <f t="shared" si="0"/>
        <v>32</v>
      </c>
      <c r="B44" s="258"/>
      <c r="C44" s="253">
        <v>31543</v>
      </c>
      <c r="D44" s="248" t="s">
        <v>59</v>
      </c>
      <c r="F44" s="262">
        <f>SUMIF('RESERVE BALANCES'!$A:$A,$C44,'RESERVE BALANCES'!AA:AA)/1000</f>
        <v>0</v>
      </c>
      <c r="G44" s="262">
        <f>SUMIF('RESERVE BALANCES'!$A:$A,$C44,'RESERVE BALANCES'!AB:AB)/1000</f>
        <v>0</v>
      </c>
      <c r="H44" s="262">
        <f>SUMIF('RESERVE BALANCES'!$A:$A,$C44,'RESERVE BALANCES'!AC:AC)/1000</f>
        <v>0</v>
      </c>
      <c r="I44" s="262">
        <f>SUMIF('RESERVE BALANCES'!$A:$A,$C44,'RESERVE BALANCES'!AD:AD)/1000</f>
        <v>0</v>
      </c>
      <c r="J44" s="262">
        <f>SUMIF('RESERVE BALANCES'!$A:$A,$C44,'RESERVE BALANCES'!AE:AE)/1000</f>
        <v>0</v>
      </c>
      <c r="K44" s="262">
        <f>SUMIF('RESERVE BALANCES'!$A:$A,$C44,'RESERVE BALANCES'!AF:AF)/1000</f>
        <v>0</v>
      </c>
      <c r="L44" s="262">
        <f>SUMIF('RESERVE BALANCES'!$A:$A,$C44,'RESERVE BALANCES'!AG:AG)/1000</f>
        <v>0</v>
      </c>
      <c r="M44" s="262">
        <f>SUMIF('RESERVE BALANCES'!$A:$A,$C44,'RESERVE BALANCES'!AH:AH)/1000</f>
        <v>0</v>
      </c>
      <c r="N44" s="262">
        <f>SUMIF('RESERVE BALANCES'!$A:$A,$C44,'RESERVE BALANCES'!AI:AI)/1000</f>
        <v>0</v>
      </c>
      <c r="O44" s="262">
        <f>SUMIF('RESERVE BALANCES'!$A:$A,$C44,'RESERVE BALANCES'!AJ:AJ)/1000</f>
        <v>0</v>
      </c>
      <c r="P44" s="262">
        <f>SUMIF('RESERVE BALANCES'!$A:$A,$C44,'RESERVE BALANCES'!AK:AK)/1000</f>
        <v>0</v>
      </c>
      <c r="Q44" s="262">
        <f>SUMIF('RESERVE BALANCES'!$A:$A,$C44,'RESERVE BALANCES'!AL:AL)/1000</f>
        <v>0</v>
      </c>
      <c r="R44" s="262">
        <f>SUMIF('RESERVE BALANCES'!$A:$A,$C44,'RESERVE BALANCES'!AM:AM)/1000</f>
        <v>0</v>
      </c>
      <c r="S44" s="22">
        <f>SUM(F44:R44)/(13)</f>
        <v>0</v>
      </c>
      <c r="U44" s="263">
        <f>S44-('B-09 2025R'!T44/1)</f>
        <v>0</v>
      </c>
    </row>
    <row r="45" spans="1:21" x14ac:dyDescent="0.25">
      <c r="A45" s="253">
        <f t="shared" si="0"/>
        <v>33</v>
      </c>
      <c r="B45" s="258"/>
      <c r="C45" s="253">
        <v>31643</v>
      </c>
      <c r="D45" s="248" t="s">
        <v>60</v>
      </c>
      <c r="F45" s="262">
        <f>SUMIF('RESERVE BALANCES'!$A:$A,$C45,'RESERVE BALANCES'!AA:AA)/1000</f>
        <v>0</v>
      </c>
      <c r="G45" s="262">
        <f>SUMIF('RESERVE BALANCES'!$A:$A,$C45,'RESERVE BALANCES'!AB:AB)/1000</f>
        <v>0</v>
      </c>
      <c r="H45" s="262">
        <f>SUMIF('RESERVE BALANCES'!$A:$A,$C45,'RESERVE BALANCES'!AC:AC)/1000</f>
        <v>0</v>
      </c>
      <c r="I45" s="262">
        <f>SUMIF('RESERVE BALANCES'!$A:$A,$C45,'RESERVE BALANCES'!AD:AD)/1000</f>
        <v>0</v>
      </c>
      <c r="J45" s="262">
        <f>SUMIF('RESERVE BALANCES'!$A:$A,$C45,'RESERVE BALANCES'!AE:AE)/1000</f>
        <v>0</v>
      </c>
      <c r="K45" s="262">
        <f>SUMIF('RESERVE BALANCES'!$A:$A,$C45,'RESERVE BALANCES'!AF:AF)/1000</f>
        <v>0</v>
      </c>
      <c r="L45" s="262">
        <f>SUMIF('RESERVE BALANCES'!$A:$A,$C45,'RESERVE BALANCES'!AG:AG)/1000</f>
        <v>0</v>
      </c>
      <c r="M45" s="262">
        <f>SUMIF('RESERVE BALANCES'!$A:$A,$C45,'RESERVE BALANCES'!AH:AH)/1000</f>
        <v>0</v>
      </c>
      <c r="N45" s="262">
        <f>SUMIF('RESERVE BALANCES'!$A:$A,$C45,'RESERVE BALANCES'!AI:AI)/1000</f>
        <v>0</v>
      </c>
      <c r="O45" s="262">
        <f>SUMIF('RESERVE BALANCES'!$A:$A,$C45,'RESERVE BALANCES'!AJ:AJ)/1000</f>
        <v>0</v>
      </c>
      <c r="P45" s="262">
        <f>SUMIF('RESERVE BALANCES'!$A:$A,$C45,'RESERVE BALANCES'!AK:AK)/1000</f>
        <v>0</v>
      </c>
      <c r="Q45" s="262">
        <f>SUMIF('RESERVE BALANCES'!$A:$A,$C45,'RESERVE BALANCES'!AL:AL)/1000</f>
        <v>0</v>
      </c>
      <c r="R45" s="262">
        <f>SUMIF('RESERVE BALANCES'!$A:$A,$C45,'RESERVE BALANCES'!AM:AM)/1000</f>
        <v>0</v>
      </c>
      <c r="S45" s="22">
        <f>SUM(F45:R45)/(13)</f>
        <v>0</v>
      </c>
      <c r="U45" s="263">
        <f>S45-('B-09 2025R'!T45/1)</f>
        <v>0</v>
      </c>
    </row>
    <row r="46" spans="1:21" x14ac:dyDescent="0.25">
      <c r="A46" s="253">
        <f t="shared" si="0"/>
        <v>34</v>
      </c>
      <c r="B46" s="258"/>
      <c r="C46" s="253"/>
      <c r="D46" s="266" t="s">
        <v>67</v>
      </c>
      <c r="E46" s="266"/>
      <c r="F46" s="25">
        <f t="shared" ref="F46" si="7">SUM(F41:F45)</f>
        <v>0</v>
      </c>
      <c r="G46" s="25">
        <f t="shared" ref="G46:R46" si="8">SUM(G41:G45)</f>
        <v>0</v>
      </c>
      <c r="H46" s="25">
        <f t="shared" si="8"/>
        <v>0</v>
      </c>
      <c r="I46" s="25">
        <f t="shared" si="8"/>
        <v>0</v>
      </c>
      <c r="J46" s="25">
        <f t="shared" si="8"/>
        <v>0</v>
      </c>
      <c r="K46" s="25">
        <f t="shared" si="8"/>
        <v>0</v>
      </c>
      <c r="L46" s="25">
        <f t="shared" si="8"/>
        <v>0</v>
      </c>
      <c r="M46" s="25">
        <f t="shared" si="8"/>
        <v>0</v>
      </c>
      <c r="N46" s="25">
        <f t="shared" si="8"/>
        <v>0</v>
      </c>
      <c r="O46" s="25">
        <f t="shared" si="8"/>
        <v>0</v>
      </c>
      <c r="P46" s="25">
        <f t="shared" si="8"/>
        <v>0</v>
      </c>
      <c r="Q46" s="25">
        <f t="shared" si="8"/>
        <v>0</v>
      </c>
      <c r="R46" s="25">
        <f t="shared" si="8"/>
        <v>0</v>
      </c>
      <c r="S46" s="25">
        <f>SUM(S41:S45)</f>
        <v>0</v>
      </c>
      <c r="U46" s="263">
        <f>S46-('B-09 2025R'!T46/1)</f>
        <v>0</v>
      </c>
    </row>
    <row r="47" spans="1:21" x14ac:dyDescent="0.25">
      <c r="A47" s="253">
        <f t="shared" si="0"/>
        <v>35</v>
      </c>
      <c r="B47" s="258"/>
      <c r="U47" s="300"/>
    </row>
    <row r="48" spans="1:21" x14ac:dyDescent="0.25">
      <c r="A48" s="253">
        <f t="shared" si="0"/>
        <v>36</v>
      </c>
      <c r="B48" s="258"/>
      <c r="C48" s="267"/>
      <c r="D48" s="266" t="s">
        <v>68</v>
      </c>
      <c r="E48" s="266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8"/>
      <c r="U48" s="300"/>
    </row>
    <row r="49" spans="1:21" x14ac:dyDescent="0.25">
      <c r="A49" s="253">
        <f t="shared" si="0"/>
        <v>37</v>
      </c>
      <c r="B49" s="268"/>
      <c r="C49" s="253">
        <v>31144</v>
      </c>
      <c r="D49" s="248" t="s">
        <v>56</v>
      </c>
      <c r="F49" s="262">
        <f>SUMIF('RESERVE BALANCES'!$A:$A,$C49,'RESERVE BALANCES'!AA:AA)/1000</f>
        <v>27319.473670000018</v>
      </c>
      <c r="G49" s="262">
        <f>SUMIF('RESERVE BALANCES'!$A:$A,$C49,'RESERVE BALANCES'!AB:AB)/1000</f>
        <v>27482.056010000015</v>
      </c>
      <c r="H49" s="262">
        <f>SUMIF('RESERVE BALANCES'!$A:$A,$C49,'RESERVE BALANCES'!AC:AC)/1000</f>
        <v>27644.638350000016</v>
      </c>
      <c r="I49" s="262">
        <f>SUMIF('RESERVE BALANCES'!$A:$A,$C49,'RESERVE BALANCES'!AD:AD)/1000</f>
        <v>27807.220690000016</v>
      </c>
      <c r="J49" s="262">
        <f>SUMIF('RESERVE BALANCES'!$A:$A,$C49,'RESERVE BALANCES'!AE:AE)/1000</f>
        <v>27969.803030000017</v>
      </c>
      <c r="K49" s="262">
        <f>SUMIF('RESERVE BALANCES'!$A:$A,$C49,'RESERVE BALANCES'!AF:AF)/1000</f>
        <v>28132.385370000015</v>
      </c>
      <c r="L49" s="262">
        <f>SUMIF('RESERVE BALANCES'!$A:$A,$C49,'RESERVE BALANCES'!AG:AG)/1000</f>
        <v>28294.967710000015</v>
      </c>
      <c r="M49" s="262">
        <f>SUMIF('RESERVE BALANCES'!$A:$A,$C49,'RESERVE BALANCES'!AH:AH)/1000</f>
        <v>28457.550050000016</v>
      </c>
      <c r="N49" s="262">
        <f>SUMIF('RESERVE BALANCES'!$A:$A,$C49,'RESERVE BALANCES'!AI:AI)/1000</f>
        <v>28620.132390000017</v>
      </c>
      <c r="O49" s="262">
        <f>SUMIF('RESERVE BALANCES'!$A:$A,$C49,'RESERVE BALANCES'!AJ:AJ)/1000</f>
        <v>28782.714730000014</v>
      </c>
      <c r="P49" s="262">
        <f>SUMIF('RESERVE BALANCES'!$A:$A,$C49,'RESERVE BALANCES'!AK:AK)/1000</f>
        <v>28945.297070000015</v>
      </c>
      <c r="Q49" s="262">
        <f>SUMIF('RESERVE BALANCES'!$A:$A,$C49,'RESERVE BALANCES'!AL:AL)/1000</f>
        <v>29107.879410000016</v>
      </c>
      <c r="R49" s="262">
        <f>SUMIF('RESERVE BALANCES'!$A:$A,$C49,'RESERVE BALANCES'!AM:AM)/1000</f>
        <v>29270.461750000013</v>
      </c>
      <c r="S49" s="22">
        <f>SUM(F49:R49)/(13)</f>
        <v>28294.967710000015</v>
      </c>
      <c r="U49" s="263">
        <f>S49-('B-09 2025R'!T49/1)</f>
        <v>0</v>
      </c>
    </row>
    <row r="50" spans="1:21" x14ac:dyDescent="0.25">
      <c r="A50" s="253">
        <f t="shared" si="0"/>
        <v>38</v>
      </c>
      <c r="B50" s="268"/>
      <c r="C50" s="253">
        <v>31244</v>
      </c>
      <c r="D50" s="248" t="s">
        <v>57</v>
      </c>
      <c r="F50" s="262">
        <f>SUMIF('RESERVE BALANCES'!$A:$A,$C50,'RESERVE BALANCES'!AA:AA)/1000</f>
        <v>117102.39398499999</v>
      </c>
      <c r="G50" s="262">
        <f>SUMIF('RESERVE BALANCES'!$A:$A,$C50,'RESERVE BALANCES'!AB:AB)/1000</f>
        <v>118492.72831499999</v>
      </c>
      <c r="H50" s="262">
        <f>SUMIF('RESERVE BALANCES'!$A:$A,$C50,'RESERVE BALANCES'!AC:AC)/1000</f>
        <v>119883.06271</v>
      </c>
      <c r="I50" s="262">
        <f>SUMIF('RESERVE BALANCES'!$A:$A,$C50,'RESERVE BALANCES'!AD:AD)/1000</f>
        <v>121273.39710500001</v>
      </c>
      <c r="J50" s="262">
        <f>SUMIF('RESERVE BALANCES'!$A:$A,$C50,'RESERVE BALANCES'!AE:AE)/1000</f>
        <v>122598.73150000001</v>
      </c>
      <c r="K50" s="262">
        <f>SUMIF('RESERVE BALANCES'!$A:$A,$C50,'RESERVE BALANCES'!AF:AF)/1000</f>
        <v>123989.87289500002</v>
      </c>
      <c r="L50" s="262">
        <f>SUMIF('RESERVE BALANCES'!$A:$A,$C50,'RESERVE BALANCES'!AG:AG)/1000</f>
        <v>125237.88409000004</v>
      </c>
      <c r="M50" s="262">
        <f>SUMIF('RESERVE BALANCES'!$A:$A,$C50,'RESERVE BALANCES'!AH:AH)/1000</f>
        <v>126612.25739500004</v>
      </c>
      <c r="N50" s="262">
        <f>SUMIF('RESERVE BALANCES'!$A:$A,$C50,'RESERVE BALANCES'!AI:AI)/1000</f>
        <v>127795.13217000004</v>
      </c>
      <c r="O50" s="262">
        <f>SUMIF('RESERVE BALANCES'!$A:$A,$C50,'RESERVE BALANCES'!AJ:AJ)/1000</f>
        <v>129089.05817500004</v>
      </c>
      <c r="P50" s="262">
        <f>SUMIF('RESERVE BALANCES'!$A:$A,$C50,'RESERVE BALANCES'!AK:AK)/1000</f>
        <v>130491.17210500003</v>
      </c>
      <c r="Q50" s="262">
        <f>SUMIF('RESERVE BALANCES'!$A:$A,$C50,'RESERVE BALANCES'!AL:AL)/1000</f>
        <v>131893.43548500002</v>
      </c>
      <c r="R50" s="262">
        <f>SUMIF('RESERVE BALANCES'!$A:$A,$C50,'RESERVE BALANCES'!AM:AM)/1000</f>
        <v>133186.39777500002</v>
      </c>
      <c r="S50" s="22">
        <f>SUM(F50:R50)/(13)</f>
        <v>125203.50182346159</v>
      </c>
      <c r="U50" s="263">
        <f>S50-('B-09 2025R'!T50/1)</f>
        <v>3.4615950426086783E-6</v>
      </c>
    </row>
    <row r="51" spans="1:21" x14ac:dyDescent="0.25">
      <c r="A51" s="253">
        <f t="shared" si="0"/>
        <v>39</v>
      </c>
      <c r="B51" s="268"/>
      <c r="C51" s="253">
        <v>31444</v>
      </c>
      <c r="D51" s="248" t="s">
        <v>58</v>
      </c>
      <c r="F51" s="262">
        <f>SUMIF('RESERVE BALANCES'!$A:$A,$C51,'RESERVE BALANCES'!AA:AA)/1000</f>
        <v>53046.999285000034</v>
      </c>
      <c r="G51" s="262">
        <f>SUMIF('RESERVE BALANCES'!$A:$A,$C51,'RESERVE BALANCES'!AB:AB)/1000</f>
        <v>53487.900825000033</v>
      </c>
      <c r="H51" s="262">
        <f>SUMIF('RESERVE BALANCES'!$A:$A,$C51,'RESERVE BALANCES'!AC:AC)/1000</f>
        <v>53928.802430000032</v>
      </c>
      <c r="I51" s="262">
        <f>SUMIF('RESERVE BALANCES'!$A:$A,$C51,'RESERVE BALANCES'!AD:AD)/1000</f>
        <v>54369.704035000024</v>
      </c>
      <c r="J51" s="262">
        <f>SUMIF('RESERVE BALANCES'!$A:$A,$C51,'RESERVE BALANCES'!AE:AE)/1000</f>
        <v>54745.605640000023</v>
      </c>
      <c r="K51" s="262">
        <f>SUMIF('RESERVE BALANCES'!$A:$A,$C51,'RESERVE BALANCES'!AF:AF)/1000</f>
        <v>55187.206245000023</v>
      </c>
      <c r="L51" s="262">
        <f>SUMIF('RESERVE BALANCES'!$A:$A,$C51,'RESERVE BALANCES'!AG:AG)/1000</f>
        <v>55485.676650000016</v>
      </c>
      <c r="M51" s="262">
        <f>SUMIF('RESERVE BALANCES'!$A:$A,$C51,'RESERVE BALANCES'!AH:AH)/1000</f>
        <v>55910.165655000012</v>
      </c>
      <c r="N51" s="262">
        <f>SUMIF('RESERVE BALANCES'!$A:$A,$C51,'RESERVE BALANCES'!AI:AI)/1000</f>
        <v>56143.109720000015</v>
      </c>
      <c r="O51" s="262">
        <f>SUMIF('RESERVE BALANCES'!$A:$A,$C51,'RESERVE BALANCES'!AJ:AJ)/1000</f>
        <v>56486.59818500001</v>
      </c>
      <c r="P51" s="262">
        <f>SUMIF('RESERVE BALANCES'!$A:$A,$C51,'RESERVE BALANCES'!AK:AK)/1000</f>
        <v>56938.02518500002</v>
      </c>
      <c r="Q51" s="262">
        <f>SUMIF('RESERVE BALANCES'!$A:$A,$C51,'RESERVE BALANCES'!AL:AL)/1000</f>
        <v>57389.581625000021</v>
      </c>
      <c r="R51" s="262">
        <f>SUMIF('RESERVE BALANCES'!$A:$A,$C51,'RESERVE BALANCES'!AM:AM)/1000</f>
        <v>57731.816985000019</v>
      </c>
      <c r="S51" s="22">
        <f>SUM(F51:R51)/(13)</f>
        <v>55450.09172807695</v>
      </c>
      <c r="U51" s="263">
        <f>S51-('B-09 2025R'!T51/1)</f>
        <v>-1.9230501493439078E-6</v>
      </c>
    </row>
    <row r="52" spans="1:21" x14ac:dyDescent="0.25">
      <c r="A52" s="253">
        <f t="shared" si="0"/>
        <v>40</v>
      </c>
      <c r="B52" s="268"/>
      <c r="C52" s="253">
        <v>31544</v>
      </c>
      <c r="D52" s="248" t="s">
        <v>59</v>
      </c>
      <c r="F52" s="262">
        <f>SUMIF('RESERVE BALANCES'!$A:$A,$C52,'RESERVE BALANCES'!AA:AA)/1000</f>
        <v>34250.240040000004</v>
      </c>
      <c r="G52" s="262">
        <f>SUMIF('RESERVE BALANCES'!$A:$A,$C52,'RESERVE BALANCES'!AB:AB)/1000</f>
        <v>34373.578860000009</v>
      </c>
      <c r="H52" s="262">
        <f>SUMIF('RESERVE BALANCES'!$A:$A,$C52,'RESERVE BALANCES'!AC:AC)/1000</f>
        <v>34496.917680000006</v>
      </c>
      <c r="I52" s="262">
        <f>SUMIF('RESERVE BALANCES'!$A:$A,$C52,'RESERVE BALANCES'!AD:AD)/1000</f>
        <v>34620.25650000001</v>
      </c>
      <c r="J52" s="262">
        <f>SUMIF('RESERVE BALANCES'!$A:$A,$C52,'RESERVE BALANCES'!AE:AE)/1000</f>
        <v>34743.595320000008</v>
      </c>
      <c r="K52" s="262">
        <f>SUMIF('RESERVE BALANCES'!$A:$A,$C52,'RESERVE BALANCES'!AF:AF)/1000</f>
        <v>34866.934140000005</v>
      </c>
      <c r="L52" s="262">
        <f>SUMIF('RESERVE BALANCES'!$A:$A,$C52,'RESERVE BALANCES'!AG:AG)/1000</f>
        <v>34990.272960000009</v>
      </c>
      <c r="M52" s="262">
        <f>SUMIF('RESERVE BALANCES'!$A:$A,$C52,'RESERVE BALANCES'!AH:AH)/1000</f>
        <v>35113.611780000007</v>
      </c>
      <c r="N52" s="262">
        <f>SUMIF('RESERVE BALANCES'!$A:$A,$C52,'RESERVE BALANCES'!AI:AI)/1000</f>
        <v>35236.950600000011</v>
      </c>
      <c r="O52" s="262">
        <f>SUMIF('RESERVE BALANCES'!$A:$A,$C52,'RESERVE BALANCES'!AJ:AJ)/1000</f>
        <v>35360.289420000008</v>
      </c>
      <c r="P52" s="262">
        <f>SUMIF('RESERVE BALANCES'!$A:$A,$C52,'RESERVE BALANCES'!AK:AK)/1000</f>
        <v>35483.628240000013</v>
      </c>
      <c r="Q52" s="262">
        <f>SUMIF('RESERVE BALANCES'!$A:$A,$C52,'RESERVE BALANCES'!AL:AL)/1000</f>
        <v>35606.96706000001</v>
      </c>
      <c r="R52" s="262">
        <f>SUMIF('RESERVE BALANCES'!$A:$A,$C52,'RESERVE BALANCES'!AM:AM)/1000</f>
        <v>35730.305880000007</v>
      </c>
      <c r="S52" s="22">
        <f>SUM(F52:R52)/(13)</f>
        <v>34990.272960000002</v>
      </c>
      <c r="U52" s="263">
        <f>S52-('B-09 2025R'!T52/1)</f>
        <v>0</v>
      </c>
    </row>
    <row r="53" spans="1:21" x14ac:dyDescent="0.25">
      <c r="A53" s="253">
        <f t="shared" si="0"/>
        <v>41</v>
      </c>
      <c r="B53" s="268"/>
      <c r="C53" s="253">
        <v>31644</v>
      </c>
      <c r="D53" s="248" t="s">
        <v>60</v>
      </c>
      <c r="F53" s="262">
        <f>SUMIF('RESERVE BALANCES'!$A:$A,$C53,'RESERVE BALANCES'!AA:AA)/1000</f>
        <v>4399.6809099999964</v>
      </c>
      <c r="G53" s="262">
        <f>SUMIF('RESERVE BALANCES'!$A:$A,$C53,'RESERVE BALANCES'!AB:AB)/1000</f>
        <v>4409.0662099999963</v>
      </c>
      <c r="H53" s="262">
        <f>SUMIF('RESERVE BALANCES'!$A:$A,$C53,'RESERVE BALANCES'!AC:AC)/1000</f>
        <v>4418.4515099999962</v>
      </c>
      <c r="I53" s="262">
        <f>SUMIF('RESERVE BALANCES'!$A:$A,$C53,'RESERVE BALANCES'!AD:AD)/1000</f>
        <v>4427.8368099999961</v>
      </c>
      <c r="J53" s="262">
        <f>SUMIF('RESERVE BALANCES'!$A:$A,$C53,'RESERVE BALANCES'!AE:AE)/1000</f>
        <v>4437.2221099999961</v>
      </c>
      <c r="K53" s="262">
        <f>SUMIF('RESERVE BALANCES'!$A:$A,$C53,'RESERVE BALANCES'!AF:AF)/1000</f>
        <v>4446.6074099999951</v>
      </c>
      <c r="L53" s="262">
        <f>SUMIF('RESERVE BALANCES'!$A:$A,$C53,'RESERVE BALANCES'!AG:AG)/1000</f>
        <v>4455.992709999995</v>
      </c>
      <c r="M53" s="262">
        <f>SUMIF('RESERVE BALANCES'!$A:$A,$C53,'RESERVE BALANCES'!AH:AH)/1000</f>
        <v>4465.3780099999949</v>
      </c>
      <c r="N53" s="262">
        <f>SUMIF('RESERVE BALANCES'!$A:$A,$C53,'RESERVE BALANCES'!AI:AI)/1000</f>
        <v>4474.7633099999948</v>
      </c>
      <c r="O53" s="262">
        <f>SUMIF('RESERVE BALANCES'!$A:$A,$C53,'RESERVE BALANCES'!AJ:AJ)/1000</f>
        <v>4484.1486099999947</v>
      </c>
      <c r="P53" s="262">
        <f>SUMIF('RESERVE BALANCES'!$A:$A,$C53,'RESERVE BALANCES'!AK:AK)/1000</f>
        <v>4493.5339099999946</v>
      </c>
      <c r="Q53" s="262">
        <f>SUMIF('RESERVE BALANCES'!$A:$A,$C53,'RESERVE BALANCES'!AL:AL)/1000</f>
        <v>4502.9192099999946</v>
      </c>
      <c r="R53" s="262">
        <f>SUMIF('RESERVE BALANCES'!$A:$A,$C53,'RESERVE BALANCES'!AM:AM)/1000</f>
        <v>4512.3045099999945</v>
      </c>
      <c r="S53" s="22">
        <f>SUM(F53:R53)/(13)</f>
        <v>4455.992709999995</v>
      </c>
      <c r="U53" s="263">
        <f>S53-('B-09 2025R'!T53/1)</f>
        <v>0</v>
      </c>
    </row>
    <row r="54" spans="1:21" x14ac:dyDescent="0.25">
      <c r="A54" s="253">
        <f t="shared" si="0"/>
        <v>42</v>
      </c>
      <c r="B54" s="268"/>
      <c r="D54" s="266" t="s">
        <v>69</v>
      </c>
      <c r="E54" s="266"/>
      <c r="F54" s="25">
        <f t="shared" ref="F54" si="9">SUM(F49:F53)</f>
        <v>236118.78789000004</v>
      </c>
      <c r="G54" s="25">
        <f t="shared" ref="G54:R54" si="10">SUM(G49:G53)</f>
        <v>238245.33022000003</v>
      </c>
      <c r="H54" s="25">
        <f t="shared" si="10"/>
        <v>240371.87268000006</v>
      </c>
      <c r="I54" s="25">
        <f t="shared" si="10"/>
        <v>242498.41514000008</v>
      </c>
      <c r="J54" s="25">
        <f t="shared" si="10"/>
        <v>244494.95760000005</v>
      </c>
      <c r="K54" s="25">
        <f t="shared" si="10"/>
        <v>246623.00606000007</v>
      </c>
      <c r="L54" s="25">
        <f t="shared" si="10"/>
        <v>248464.79412000006</v>
      </c>
      <c r="M54" s="25">
        <f t="shared" si="10"/>
        <v>250558.96289000005</v>
      </c>
      <c r="N54" s="25">
        <f t="shared" si="10"/>
        <v>252270.0881900001</v>
      </c>
      <c r="O54" s="25">
        <f t="shared" si="10"/>
        <v>254202.80912000008</v>
      </c>
      <c r="P54" s="25">
        <f t="shared" si="10"/>
        <v>256351.65651000009</v>
      </c>
      <c r="Q54" s="25">
        <f t="shared" si="10"/>
        <v>258500.78279000006</v>
      </c>
      <c r="R54" s="25">
        <f t="shared" si="10"/>
        <v>260431.28690000004</v>
      </c>
      <c r="S54" s="25">
        <f>SUM(S49:S53)</f>
        <v>248394.82693153856</v>
      </c>
      <c r="U54" s="263">
        <f>S54-('B-09 2025R'!T54/1)</f>
        <v>1.5385739970952272E-6</v>
      </c>
    </row>
    <row r="55" spans="1:21" x14ac:dyDescent="0.25">
      <c r="A55" s="253">
        <f t="shared" si="0"/>
        <v>43</v>
      </c>
      <c r="B55" s="268"/>
      <c r="P55" s="250"/>
      <c r="U55" s="300"/>
    </row>
    <row r="56" spans="1:21" ht="13.8" thickBot="1" x14ac:dyDescent="0.3">
      <c r="A56" s="255">
        <f t="shared" si="0"/>
        <v>44</v>
      </c>
      <c r="B56" s="39" t="s">
        <v>70</v>
      </c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69"/>
      <c r="Q56" s="247"/>
      <c r="R56" s="247"/>
      <c r="S56" s="247"/>
      <c r="U56" s="300"/>
    </row>
    <row r="57" spans="1:21" x14ac:dyDescent="0.25">
      <c r="A57" s="249" t="s">
        <v>71</v>
      </c>
      <c r="P57" s="250"/>
      <c r="Q57" s="248" t="s">
        <v>72</v>
      </c>
      <c r="U57" s="300"/>
    </row>
    <row r="58" spans="1:21" ht="13.8" thickBot="1" x14ac:dyDescent="0.3">
      <c r="A58" s="247" t="str">
        <f>$A$1</f>
        <v>SCHEDULE B-10</v>
      </c>
      <c r="B58" s="247"/>
      <c r="C58" s="247"/>
      <c r="D58" s="247"/>
      <c r="E58" s="247"/>
      <c r="F58" s="247"/>
      <c r="G58" s="247" t="str">
        <f>$G$1</f>
        <v>MONTHLY RESERVE BALANCES TEST YEAR - 13 MONTHS</v>
      </c>
      <c r="H58" s="247"/>
      <c r="I58" s="247"/>
      <c r="J58" s="247"/>
      <c r="K58" s="247"/>
      <c r="L58" s="247"/>
      <c r="M58" s="247"/>
      <c r="N58" s="247"/>
      <c r="O58" s="247"/>
      <c r="P58" s="269"/>
      <c r="Q58" s="247"/>
      <c r="R58" s="247"/>
      <c r="S58" s="247" t="str">
        <f>"Page 2 of " &amp; $Q$1</f>
        <v>Page 2 of 30</v>
      </c>
      <c r="U58" s="300"/>
    </row>
    <row r="59" spans="1:21" x14ac:dyDescent="0.25">
      <c r="A59" s="248" t="str">
        <f>$A$2</f>
        <v>FLORIDA PUBLIC SERVICE COMMISSION</v>
      </c>
      <c r="B59" s="270"/>
      <c r="E59" s="250"/>
      <c r="F59" s="250" t="str">
        <f>$F$2</f>
        <v xml:space="preserve">                  EXPLANATION:</v>
      </c>
      <c r="G59" s="248" t="str">
        <f>IF($G$2="","",$G$2)</f>
        <v>Provide the monthly reserve balances for each account or sub-account to which an individual depreciation</v>
      </c>
      <c r="K59" s="271"/>
      <c r="L59" s="271"/>
      <c r="N59" s="271"/>
      <c r="O59" s="271"/>
      <c r="P59" s="272"/>
      <c r="Q59" s="248" t="str">
        <f>$Q$2</f>
        <v>Type of data shown:</v>
      </c>
      <c r="S59" s="249"/>
      <c r="U59" s="300"/>
    </row>
    <row r="60" spans="1:21" x14ac:dyDescent="0.25">
      <c r="B60" s="270"/>
      <c r="G60" s="248" t="str">
        <f>IF($G$3="","",$G$3)</f>
        <v>rate is applied.</v>
      </c>
      <c r="K60" s="250"/>
      <c r="L60" s="249"/>
      <c r="O60" s="250"/>
      <c r="P60" s="250" t="str">
        <f>IF($P$3=0,"",$P$3)</f>
        <v>XX</v>
      </c>
      <c r="Q60" s="249" t="str">
        <f>$Q$3</f>
        <v>Projected Test Year Ended 12/31/2025</v>
      </c>
      <c r="S60" s="250"/>
      <c r="U60" s="300"/>
    </row>
    <row r="61" spans="1:21" x14ac:dyDescent="0.25">
      <c r="A61" s="248" t="str">
        <f>$A$4</f>
        <v>COMPANY: TAMPA ELECTRIC COMPANY</v>
      </c>
      <c r="B61" s="270"/>
      <c r="G61" s="248" t="str">
        <f>IF($G$4="","",$G$4)</f>
        <v/>
      </c>
      <c r="K61" s="250"/>
      <c r="L61" s="249"/>
      <c r="M61" s="250"/>
      <c r="P61" s="250" t="str">
        <f>IF($P$4=0,"",$P$4)</f>
        <v/>
      </c>
      <c r="Q61" s="249" t="str">
        <f>$Q$4</f>
        <v>Projected Prior Year Ended 12/31/2024</v>
      </c>
      <c r="S61" s="250"/>
      <c r="U61" s="300"/>
    </row>
    <row r="62" spans="1:21" x14ac:dyDescent="0.25">
      <c r="B62" s="270"/>
      <c r="K62" s="250"/>
      <c r="L62" s="249"/>
      <c r="M62" s="250"/>
      <c r="P62" s="250" t="str">
        <f>IF($P$5=0,"",$P$5)</f>
        <v/>
      </c>
      <c r="Q62" s="249" t="str">
        <f>$Q$5</f>
        <v>Historical Prior Year Ended 12/31/2023</v>
      </c>
      <c r="S62" s="250"/>
      <c r="U62" s="300"/>
    </row>
    <row r="63" spans="1:21" x14ac:dyDescent="0.25">
      <c r="B63" s="270"/>
      <c r="K63" s="250"/>
      <c r="L63" s="249"/>
      <c r="M63" s="250"/>
      <c r="P63" s="250"/>
      <c r="Q63" s="249" t="str">
        <f>$Q$6</f>
        <v>Witness: C. Aldazabal / J. Chronister / R. Latta</v>
      </c>
      <c r="S63" s="250"/>
      <c r="U63" s="300"/>
    </row>
    <row r="64" spans="1:21" ht="13.8" thickBot="1" x14ac:dyDescent="0.3">
      <c r="A64" s="247" t="str">
        <f>A$7</f>
        <v>DOCKET No. 20240026-EI</v>
      </c>
      <c r="B64" s="273"/>
      <c r="C64" s="247"/>
      <c r="D64" s="247"/>
      <c r="E64" s="247"/>
      <c r="F64" s="247" t="str">
        <f>IF(+$F$7="","",$F$7)</f>
        <v/>
      </c>
      <c r="G64" s="247"/>
      <c r="H64" s="255" t="str">
        <f>IF($H$7="","",$H$7)</f>
        <v>(Dollars in 000's)</v>
      </c>
      <c r="I64" s="255"/>
      <c r="J64" s="247"/>
      <c r="K64" s="247"/>
      <c r="L64" s="247"/>
      <c r="M64" s="247"/>
      <c r="N64" s="247"/>
      <c r="O64" s="247"/>
      <c r="P64" s="269"/>
      <c r="Q64" s="247" t="str">
        <f>$Q$7</f>
        <v xml:space="preserve">              K. Stryker / C. Whitworth</v>
      </c>
      <c r="R64" s="247"/>
      <c r="S64" s="247"/>
      <c r="U64" s="300"/>
    </row>
    <row r="65" spans="1:21" x14ac:dyDescent="0.25"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2"/>
      <c r="Q65" s="251"/>
      <c r="R65" s="251"/>
      <c r="S65" s="251"/>
      <c r="U65" s="300"/>
    </row>
    <row r="66" spans="1:21" x14ac:dyDescent="0.25">
      <c r="C66" s="251"/>
      <c r="D66" s="251"/>
      <c r="E66" s="251"/>
      <c r="F66" s="251"/>
      <c r="G66" s="251"/>
      <c r="H66" s="251"/>
      <c r="I66" s="251"/>
      <c r="J66" s="251"/>
      <c r="K66" s="253"/>
      <c r="L66" s="253"/>
      <c r="M66" s="251"/>
      <c r="N66" s="251"/>
      <c r="O66" s="251"/>
      <c r="P66" s="252"/>
      <c r="Q66" s="251"/>
      <c r="R66" s="251"/>
      <c r="S66" s="251"/>
      <c r="U66" s="300"/>
    </row>
    <row r="67" spans="1:21" x14ac:dyDescent="0.25">
      <c r="C67" s="253" t="s">
        <v>16</v>
      </c>
      <c r="D67" s="253" t="s">
        <v>16</v>
      </c>
      <c r="F67" s="253" t="s">
        <v>17</v>
      </c>
      <c r="G67" s="253" t="s">
        <v>18</v>
      </c>
      <c r="H67" s="251" t="s">
        <v>19</v>
      </c>
      <c r="I67" s="251" t="s">
        <v>20</v>
      </c>
      <c r="J67" s="253" t="s">
        <v>21</v>
      </c>
      <c r="K67" s="251" t="s">
        <v>22</v>
      </c>
      <c r="L67" s="253" t="s">
        <v>23</v>
      </c>
      <c r="M67" s="253" t="s">
        <v>24</v>
      </c>
      <c r="N67" s="253" t="s">
        <v>25</v>
      </c>
      <c r="O67" s="253" t="s">
        <v>26</v>
      </c>
      <c r="P67" s="253" t="s">
        <v>27</v>
      </c>
      <c r="Q67" s="253" t="s">
        <v>28</v>
      </c>
      <c r="R67" s="253" t="s">
        <v>29</v>
      </c>
      <c r="S67" s="253" t="s">
        <v>30</v>
      </c>
      <c r="U67" s="300"/>
    </row>
    <row r="68" spans="1:21" x14ac:dyDescent="0.25">
      <c r="A68" s="253" t="s">
        <v>31</v>
      </c>
      <c r="B68" s="253"/>
      <c r="C68" s="253" t="s">
        <v>32</v>
      </c>
      <c r="D68" s="253" t="s">
        <v>32</v>
      </c>
      <c r="E68" s="251"/>
      <c r="F68" s="253"/>
      <c r="G68" s="253"/>
      <c r="H68" s="253"/>
      <c r="I68" s="253"/>
      <c r="J68" s="253"/>
      <c r="K68" s="253"/>
      <c r="L68" s="251"/>
      <c r="M68" s="253"/>
      <c r="N68" s="253"/>
      <c r="O68" s="253"/>
      <c r="P68" s="251"/>
      <c r="Q68" s="251"/>
      <c r="R68" s="251"/>
      <c r="S68" s="253" t="s">
        <v>33</v>
      </c>
      <c r="U68" s="300"/>
    </row>
    <row r="69" spans="1:21" ht="13.8" thickBot="1" x14ac:dyDescent="0.3">
      <c r="A69" s="255" t="s">
        <v>35</v>
      </c>
      <c r="B69" s="255"/>
      <c r="C69" s="255" t="s">
        <v>36</v>
      </c>
      <c r="D69" s="255" t="s">
        <v>37</v>
      </c>
      <c r="E69" s="255"/>
      <c r="F69" s="274" t="str">
        <f>F$12</f>
        <v>12/2024</v>
      </c>
      <c r="G69" s="274" t="str">
        <f t="shared" ref="G69:R69" si="11">G$12</f>
        <v>1/2025</v>
      </c>
      <c r="H69" s="274" t="str">
        <f t="shared" si="11"/>
        <v>2/2025</v>
      </c>
      <c r="I69" s="274" t="str">
        <f t="shared" si="11"/>
        <v>3/2025</v>
      </c>
      <c r="J69" s="274" t="str">
        <f t="shared" si="11"/>
        <v>4/2025</v>
      </c>
      <c r="K69" s="274" t="str">
        <f t="shared" si="11"/>
        <v>5/2025</v>
      </c>
      <c r="L69" s="274" t="str">
        <f t="shared" si="11"/>
        <v>6/2025</v>
      </c>
      <c r="M69" s="274" t="str">
        <f t="shared" si="11"/>
        <v>7/2025</v>
      </c>
      <c r="N69" s="274" t="str">
        <f t="shared" si="11"/>
        <v>8/2025</v>
      </c>
      <c r="O69" s="274" t="str">
        <f t="shared" si="11"/>
        <v>9/2025</v>
      </c>
      <c r="P69" s="274" t="str">
        <f t="shared" si="11"/>
        <v>10/2025</v>
      </c>
      <c r="Q69" s="274" t="str">
        <f t="shared" si="11"/>
        <v>11/2025</v>
      </c>
      <c r="R69" s="274" t="str">
        <f t="shared" si="11"/>
        <v>12/2025</v>
      </c>
      <c r="S69" s="256" t="s">
        <v>51</v>
      </c>
      <c r="U69" s="300"/>
    </row>
    <row r="70" spans="1:21" x14ac:dyDescent="0.25">
      <c r="A70" s="253">
        <v>1</v>
      </c>
      <c r="B70" s="253"/>
      <c r="P70" s="250"/>
      <c r="U70" s="300"/>
    </row>
    <row r="71" spans="1:21" x14ac:dyDescent="0.25">
      <c r="A71" s="253">
        <f>A70+1</f>
        <v>2</v>
      </c>
      <c r="B71" s="258"/>
      <c r="D71" s="275" t="s">
        <v>73</v>
      </c>
      <c r="E71" s="266"/>
      <c r="F71" s="266"/>
      <c r="G71" s="266"/>
      <c r="P71" s="250"/>
      <c r="U71" s="300"/>
    </row>
    <row r="72" spans="1:21" x14ac:dyDescent="0.25">
      <c r="A72" s="253">
        <f t="shared" ref="A72:A113" si="12">A71+1</f>
        <v>3</v>
      </c>
      <c r="B72" s="258"/>
      <c r="C72" s="253">
        <v>31145</v>
      </c>
      <c r="D72" s="248" t="s">
        <v>56</v>
      </c>
      <c r="F72" s="262">
        <f>SUMIF('RESERVE BALANCES'!$A:$A,$C72,'RESERVE BALANCES'!AA:AA)/1000</f>
        <v>19373.050540000011</v>
      </c>
      <c r="G72" s="262">
        <f>SUMIF('RESERVE BALANCES'!$A:$A,$C72,'RESERVE BALANCES'!AB:AB)/1000</f>
        <v>19466.113320000011</v>
      </c>
      <c r="H72" s="262">
        <f>SUMIF('RESERVE BALANCES'!$A:$A,$C72,'RESERVE BALANCES'!AC:AC)/1000</f>
        <v>19559.176100000012</v>
      </c>
      <c r="I72" s="262">
        <f>SUMIF('RESERVE BALANCES'!$A:$A,$C72,'RESERVE BALANCES'!AD:AD)/1000</f>
        <v>19652.238880000015</v>
      </c>
      <c r="J72" s="262">
        <f>SUMIF('RESERVE BALANCES'!$A:$A,$C72,'RESERVE BALANCES'!AE:AE)/1000</f>
        <v>19745.301660000016</v>
      </c>
      <c r="K72" s="262">
        <f>SUMIF('RESERVE BALANCES'!$A:$A,$C72,'RESERVE BALANCES'!AF:AF)/1000</f>
        <v>19838.364440000016</v>
      </c>
      <c r="L72" s="262">
        <f>SUMIF('RESERVE BALANCES'!$A:$A,$C72,'RESERVE BALANCES'!AG:AG)/1000</f>
        <v>19931.427220000016</v>
      </c>
      <c r="M72" s="262">
        <f>SUMIF('RESERVE BALANCES'!$A:$A,$C72,'RESERVE BALANCES'!AH:AH)/1000</f>
        <v>20024.49000000002</v>
      </c>
      <c r="N72" s="262">
        <f>SUMIF('RESERVE BALANCES'!$A:$A,$C72,'RESERVE BALANCES'!AI:AI)/1000</f>
        <v>20117.55278000002</v>
      </c>
      <c r="O72" s="262">
        <f>SUMIF('RESERVE BALANCES'!$A:$A,$C72,'RESERVE BALANCES'!AJ:AJ)/1000</f>
        <v>20210.61556000002</v>
      </c>
      <c r="P72" s="262">
        <f>SUMIF('RESERVE BALANCES'!$A:$A,$C72,'RESERVE BALANCES'!AK:AK)/1000</f>
        <v>20303.67834000002</v>
      </c>
      <c r="Q72" s="262">
        <f>SUMIF('RESERVE BALANCES'!$A:$A,$C72,'RESERVE BALANCES'!AL:AL)/1000</f>
        <v>20396.741120000024</v>
      </c>
      <c r="R72" s="262">
        <f>SUMIF('RESERVE BALANCES'!$A:$A,$C72,'RESERVE BALANCES'!AM:AM)/1000</f>
        <v>20489.803900000024</v>
      </c>
      <c r="S72" s="22">
        <f>SUM(F72:R72)/(13)</f>
        <v>19931.427220000016</v>
      </c>
      <c r="U72" s="263">
        <f>S72-('B-09 2025R'!T72/1)</f>
        <v>0</v>
      </c>
    </row>
    <row r="73" spans="1:21" x14ac:dyDescent="0.25">
      <c r="A73" s="253">
        <f t="shared" si="12"/>
        <v>4</v>
      </c>
      <c r="B73" s="258"/>
      <c r="C73" s="253">
        <v>31245</v>
      </c>
      <c r="D73" s="248" t="s">
        <v>57</v>
      </c>
      <c r="F73" s="262">
        <f>SUMIF('RESERVE BALANCES'!$A:$A,$C73,'RESERVE BALANCES'!AA:AA)/1000</f>
        <v>80754.234110000019</v>
      </c>
      <c r="G73" s="262">
        <f>SUMIF('RESERVE BALANCES'!$A:$A,$C73,'RESERVE BALANCES'!AB:AB)/1000</f>
        <v>81634.716629999995</v>
      </c>
      <c r="H73" s="262">
        <f>SUMIF('RESERVE BALANCES'!$A:$A,$C73,'RESERVE BALANCES'!AC:AC)/1000</f>
        <v>82517.97520999999</v>
      </c>
      <c r="I73" s="262">
        <f>SUMIF('RESERVE BALANCES'!$A:$A,$C73,'RESERVE BALANCES'!AD:AD)/1000</f>
        <v>83401.233789999998</v>
      </c>
      <c r="J73" s="262">
        <f>SUMIF('RESERVE BALANCES'!$A:$A,$C73,'RESERVE BALANCES'!AE:AE)/1000</f>
        <v>84284.492369999993</v>
      </c>
      <c r="K73" s="262">
        <f>SUMIF('RESERVE BALANCES'!$A:$A,$C73,'RESERVE BALANCES'!AF:AF)/1000</f>
        <v>85167.750949999987</v>
      </c>
      <c r="L73" s="262">
        <f>SUMIF('RESERVE BALANCES'!$A:$A,$C73,'RESERVE BALANCES'!AG:AG)/1000</f>
        <v>86051.009529999981</v>
      </c>
      <c r="M73" s="262">
        <f>SUMIF('RESERVE BALANCES'!$A:$A,$C73,'RESERVE BALANCES'!AH:AH)/1000</f>
        <v>86934.26810999999</v>
      </c>
      <c r="N73" s="262">
        <f>SUMIF('RESERVE BALANCES'!$A:$A,$C73,'RESERVE BALANCES'!AI:AI)/1000</f>
        <v>87817.526689999984</v>
      </c>
      <c r="O73" s="262">
        <f>SUMIF('RESERVE BALANCES'!$A:$A,$C73,'RESERVE BALANCES'!AJ:AJ)/1000</f>
        <v>88588.511839999977</v>
      </c>
      <c r="P73" s="262">
        <f>SUMIF('RESERVE BALANCES'!$A:$A,$C73,'RESERVE BALANCES'!AK:AK)/1000</f>
        <v>89473.783859999967</v>
      </c>
      <c r="Q73" s="262">
        <f>SUMIF('RESERVE BALANCES'!$A:$A,$C73,'RESERVE BALANCES'!AL:AL)/1000</f>
        <v>90359.055879999971</v>
      </c>
      <c r="R73" s="262">
        <f>SUMIF('RESERVE BALANCES'!$A:$A,$C73,'RESERVE BALANCES'!AM:AM)/1000</f>
        <v>91244.32789999996</v>
      </c>
      <c r="S73" s="22">
        <f>SUM(F73:R73)/(13)</f>
        <v>86017.606682307684</v>
      </c>
      <c r="U73" s="263">
        <f>S73-('B-09 2025R'!T73/1)</f>
        <v>2.3076718207448721E-6</v>
      </c>
    </row>
    <row r="74" spans="1:21" x14ac:dyDescent="0.25">
      <c r="A74" s="253">
        <f t="shared" si="12"/>
        <v>5</v>
      </c>
      <c r="B74" s="258"/>
      <c r="C74" s="253">
        <v>31545</v>
      </c>
      <c r="D74" s="248" t="s">
        <v>59</v>
      </c>
      <c r="F74" s="262">
        <f>SUMIF('RESERVE BALANCES'!$A:$A,$C74,'RESERVE BALANCES'!AA:AA)/1000</f>
        <v>17640.077499999999</v>
      </c>
      <c r="G74" s="262">
        <f>SUMIF('RESERVE BALANCES'!$A:$A,$C74,'RESERVE BALANCES'!AB:AB)/1000</f>
        <v>17699.343960000002</v>
      </c>
      <c r="H74" s="262">
        <f>SUMIF('RESERVE BALANCES'!$A:$A,$C74,'RESERVE BALANCES'!AC:AC)/1000</f>
        <v>17761.36303</v>
      </c>
      <c r="I74" s="262">
        <f>SUMIF('RESERVE BALANCES'!$A:$A,$C74,'RESERVE BALANCES'!AD:AD)/1000</f>
        <v>17823.382100000003</v>
      </c>
      <c r="J74" s="262">
        <f>SUMIF('RESERVE BALANCES'!$A:$A,$C74,'RESERVE BALANCES'!AE:AE)/1000</f>
        <v>17885.401170000001</v>
      </c>
      <c r="K74" s="262">
        <f>SUMIF('RESERVE BALANCES'!$A:$A,$C74,'RESERVE BALANCES'!AF:AF)/1000</f>
        <v>17947.420240000003</v>
      </c>
      <c r="L74" s="262">
        <f>SUMIF('RESERVE BALANCES'!$A:$A,$C74,'RESERVE BALANCES'!AG:AG)/1000</f>
        <v>18009.439310000002</v>
      </c>
      <c r="M74" s="262">
        <f>SUMIF('RESERVE BALANCES'!$A:$A,$C74,'RESERVE BALANCES'!AH:AH)/1000</f>
        <v>18071.458380000004</v>
      </c>
      <c r="N74" s="262">
        <f>SUMIF('RESERVE BALANCES'!$A:$A,$C74,'RESERVE BALANCES'!AI:AI)/1000</f>
        <v>18133.477450000002</v>
      </c>
      <c r="O74" s="262">
        <f>SUMIF('RESERVE BALANCES'!$A:$A,$C74,'RESERVE BALANCES'!AJ:AJ)/1000</f>
        <v>18083.223090000003</v>
      </c>
      <c r="P74" s="262">
        <f>SUMIF('RESERVE BALANCES'!$A:$A,$C74,'RESERVE BALANCES'!AK:AK)/1000</f>
        <v>18146.290040000004</v>
      </c>
      <c r="Q74" s="262">
        <f>SUMIF('RESERVE BALANCES'!$A:$A,$C74,'RESERVE BALANCES'!AL:AL)/1000</f>
        <v>18209.356990000004</v>
      </c>
      <c r="R74" s="262">
        <f>SUMIF('RESERVE BALANCES'!$A:$A,$C74,'RESERVE BALANCES'!AM:AM)/1000</f>
        <v>18272.423940000001</v>
      </c>
      <c r="S74" s="22">
        <f>SUM(F74:R74)/(13)</f>
        <v>17975.589015384619</v>
      </c>
      <c r="U74" s="263">
        <f>S74-('B-09 2025R'!T74/1)</f>
        <v>-4.6153800212778151E-6</v>
      </c>
    </row>
    <row r="75" spans="1:21" x14ac:dyDescent="0.25">
      <c r="A75" s="253">
        <f t="shared" si="12"/>
        <v>6</v>
      </c>
      <c r="B75" s="258"/>
      <c r="C75" s="253">
        <v>31645</v>
      </c>
      <c r="D75" s="248" t="s">
        <v>60</v>
      </c>
      <c r="F75" s="262">
        <f>SUMIF('RESERVE BALANCES'!$A:$A,$C75,'RESERVE BALANCES'!AA:AA)/1000</f>
        <v>1278.8833199999976</v>
      </c>
      <c r="G75" s="262">
        <f>SUMIF('RESERVE BALANCES'!$A:$A,$C75,'RESERVE BALANCES'!AB:AB)/1000</f>
        <v>1281.5950799999978</v>
      </c>
      <c r="H75" s="262">
        <f>SUMIF('RESERVE BALANCES'!$A:$A,$C75,'RESERVE BALANCES'!AC:AC)/1000</f>
        <v>1284.3068399999977</v>
      </c>
      <c r="I75" s="262">
        <f>SUMIF('RESERVE BALANCES'!$A:$A,$C75,'RESERVE BALANCES'!AD:AD)/1000</f>
        <v>1287.0185999999978</v>
      </c>
      <c r="J75" s="262">
        <f>SUMIF('RESERVE BALANCES'!$A:$A,$C75,'RESERVE BALANCES'!AE:AE)/1000</f>
        <v>1289.7303599999977</v>
      </c>
      <c r="K75" s="262">
        <f>SUMIF('RESERVE BALANCES'!$A:$A,$C75,'RESERVE BALANCES'!AF:AF)/1000</f>
        <v>1292.4421199999979</v>
      </c>
      <c r="L75" s="262">
        <f>SUMIF('RESERVE BALANCES'!$A:$A,$C75,'RESERVE BALANCES'!AG:AG)/1000</f>
        <v>1295.1538799999978</v>
      </c>
      <c r="M75" s="262">
        <f>SUMIF('RESERVE BALANCES'!$A:$A,$C75,'RESERVE BALANCES'!AH:AH)/1000</f>
        <v>1297.8656399999977</v>
      </c>
      <c r="N75" s="262">
        <f>SUMIF('RESERVE BALANCES'!$A:$A,$C75,'RESERVE BALANCES'!AI:AI)/1000</f>
        <v>1300.5773999999979</v>
      </c>
      <c r="O75" s="262">
        <f>SUMIF('RESERVE BALANCES'!$A:$A,$C75,'RESERVE BALANCES'!AJ:AJ)/1000</f>
        <v>1303.2891599999978</v>
      </c>
      <c r="P75" s="262">
        <f>SUMIF('RESERVE BALANCES'!$A:$A,$C75,'RESERVE BALANCES'!AK:AK)/1000</f>
        <v>1306.0009199999979</v>
      </c>
      <c r="Q75" s="262">
        <f>SUMIF('RESERVE BALANCES'!$A:$A,$C75,'RESERVE BALANCES'!AL:AL)/1000</f>
        <v>1308.7126799999978</v>
      </c>
      <c r="R75" s="262">
        <f>SUMIF('RESERVE BALANCES'!$A:$A,$C75,'RESERVE BALANCES'!AM:AM)/1000</f>
        <v>1311.424439999998</v>
      </c>
      <c r="S75" s="22">
        <f>SUM(F75:R75)/(13)</f>
        <v>1295.153879999998</v>
      </c>
      <c r="U75" s="263">
        <f>S75-('B-09 2025R'!T75/1)</f>
        <v>-1.8189894035458565E-12</v>
      </c>
    </row>
    <row r="76" spans="1:21" x14ac:dyDescent="0.25">
      <c r="A76" s="253">
        <f t="shared" si="12"/>
        <v>7</v>
      </c>
      <c r="B76" s="253"/>
      <c r="C76" s="253"/>
      <c r="D76" s="275" t="s">
        <v>74</v>
      </c>
      <c r="E76" s="266"/>
      <c r="F76" s="25">
        <f t="shared" ref="F76" si="13">SUM(F72:F75)</f>
        <v>119046.24547000002</v>
      </c>
      <c r="G76" s="25">
        <f t="shared" ref="G76:R76" si="14">SUM(G72:G75)</f>
        <v>120081.76899000001</v>
      </c>
      <c r="H76" s="25">
        <f t="shared" si="14"/>
        <v>121122.82118</v>
      </c>
      <c r="I76" s="25">
        <f t="shared" si="14"/>
        <v>122163.87337000002</v>
      </c>
      <c r="J76" s="25">
        <f t="shared" si="14"/>
        <v>123204.92556</v>
      </c>
      <c r="K76" s="25">
        <f t="shared" si="14"/>
        <v>124245.97775000001</v>
      </c>
      <c r="L76" s="25">
        <f t="shared" si="14"/>
        <v>125287.02993999999</v>
      </c>
      <c r="M76" s="25">
        <f t="shared" si="14"/>
        <v>126328.08213000002</v>
      </c>
      <c r="N76" s="25">
        <f t="shared" si="14"/>
        <v>127369.13432</v>
      </c>
      <c r="O76" s="25">
        <f t="shared" si="14"/>
        <v>128185.63965</v>
      </c>
      <c r="P76" s="25">
        <f t="shared" si="14"/>
        <v>129229.75315999998</v>
      </c>
      <c r="Q76" s="25">
        <f t="shared" si="14"/>
        <v>130273.86666999999</v>
      </c>
      <c r="R76" s="25">
        <f t="shared" si="14"/>
        <v>131317.98017999998</v>
      </c>
      <c r="S76" s="25">
        <f>SUM(S72:S75)</f>
        <v>125219.77679769232</v>
      </c>
      <c r="U76" s="263">
        <f>S76-('B-09 2025R'!T76/1)</f>
        <v>-2.3076863726601005E-6</v>
      </c>
    </row>
    <row r="77" spans="1:21" x14ac:dyDescent="0.25">
      <c r="A77" s="253">
        <f t="shared" si="12"/>
        <v>8</v>
      </c>
      <c r="B77" s="253"/>
      <c r="U77" s="300"/>
    </row>
    <row r="78" spans="1:21" x14ac:dyDescent="0.25">
      <c r="A78" s="253">
        <f t="shared" si="12"/>
        <v>9</v>
      </c>
      <c r="B78" s="258"/>
      <c r="C78" s="253"/>
      <c r="D78" s="266" t="s">
        <v>75</v>
      </c>
      <c r="E78" s="266"/>
      <c r="F78" s="265"/>
      <c r="G78" s="265"/>
      <c r="H78" s="265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8"/>
      <c r="U78" s="300"/>
    </row>
    <row r="79" spans="1:21" x14ac:dyDescent="0.25">
      <c r="A79" s="253">
        <f t="shared" si="12"/>
        <v>10</v>
      </c>
      <c r="B79" s="258"/>
      <c r="C79" s="253">
        <v>31146</v>
      </c>
      <c r="D79" s="248" t="s">
        <v>56</v>
      </c>
      <c r="F79" s="262">
        <f>SUMIF('RESERVE BALANCES'!$A:$A,$C79,'RESERVE BALANCES'!AA:AA)/1000</f>
        <v>0</v>
      </c>
      <c r="G79" s="262">
        <f>SUMIF('RESERVE BALANCES'!$A:$A,$C79,'RESERVE BALANCES'!AB:AB)/1000</f>
        <v>0</v>
      </c>
      <c r="H79" s="262">
        <f>SUMIF('RESERVE BALANCES'!$A:$A,$C79,'RESERVE BALANCES'!AC:AC)/1000</f>
        <v>0</v>
      </c>
      <c r="I79" s="262">
        <f>SUMIF('RESERVE BALANCES'!$A:$A,$C79,'RESERVE BALANCES'!AD:AD)/1000</f>
        <v>0</v>
      </c>
      <c r="J79" s="262">
        <f>SUMIF('RESERVE BALANCES'!$A:$A,$C79,'RESERVE BALANCES'!AE:AE)/1000</f>
        <v>0</v>
      </c>
      <c r="K79" s="262">
        <f>SUMIF('RESERVE BALANCES'!$A:$A,$C79,'RESERVE BALANCES'!AF:AF)/1000</f>
        <v>0</v>
      </c>
      <c r="L79" s="262">
        <f>SUMIF('RESERVE BALANCES'!$A:$A,$C79,'RESERVE BALANCES'!AG:AG)/1000</f>
        <v>0</v>
      </c>
      <c r="M79" s="262">
        <f>SUMIF('RESERVE BALANCES'!$A:$A,$C79,'RESERVE BALANCES'!AH:AH)/1000</f>
        <v>0</v>
      </c>
      <c r="N79" s="262">
        <f>SUMIF('RESERVE BALANCES'!$A:$A,$C79,'RESERVE BALANCES'!AI:AI)/1000</f>
        <v>0</v>
      </c>
      <c r="O79" s="262">
        <f>SUMIF('RESERVE BALANCES'!$A:$A,$C79,'RESERVE BALANCES'!AJ:AJ)/1000</f>
        <v>0</v>
      </c>
      <c r="P79" s="262">
        <f>SUMIF('RESERVE BALANCES'!$A:$A,$C79,'RESERVE BALANCES'!AK:AK)/1000</f>
        <v>0</v>
      </c>
      <c r="Q79" s="262">
        <f>SUMIF('RESERVE BALANCES'!$A:$A,$C79,'RESERVE BALANCES'!AL:AL)/1000</f>
        <v>0</v>
      </c>
      <c r="R79" s="262">
        <f>SUMIF('RESERVE BALANCES'!$A:$A,$C79,'RESERVE BALANCES'!AM:AM)/1000</f>
        <v>0</v>
      </c>
      <c r="S79" s="22">
        <f>SUM(F79:R79)/(13)</f>
        <v>0</v>
      </c>
      <c r="U79" s="263">
        <f>S79-('B-09 2025R'!T79/1)</f>
        <v>0</v>
      </c>
    </row>
    <row r="80" spans="1:21" x14ac:dyDescent="0.25">
      <c r="A80" s="253">
        <f t="shared" si="12"/>
        <v>11</v>
      </c>
      <c r="B80" s="258"/>
      <c r="C80" s="253">
        <v>31246</v>
      </c>
      <c r="D80" s="248" t="s">
        <v>57</v>
      </c>
      <c r="F80" s="262">
        <f>SUMIF('RESERVE BALANCES'!$A:$A,$C80,'RESERVE BALANCES'!AA:AA)/1000</f>
        <v>0</v>
      </c>
      <c r="G80" s="262">
        <f>SUMIF('RESERVE BALANCES'!$A:$A,$C80,'RESERVE BALANCES'!AB:AB)/1000</f>
        <v>0</v>
      </c>
      <c r="H80" s="262">
        <f>SUMIF('RESERVE BALANCES'!$A:$A,$C80,'RESERVE BALANCES'!AC:AC)/1000</f>
        <v>0</v>
      </c>
      <c r="I80" s="262">
        <f>SUMIF('RESERVE BALANCES'!$A:$A,$C80,'RESERVE BALANCES'!AD:AD)/1000</f>
        <v>0</v>
      </c>
      <c r="J80" s="262">
        <f>SUMIF('RESERVE BALANCES'!$A:$A,$C80,'RESERVE BALANCES'!AE:AE)/1000</f>
        <v>0</v>
      </c>
      <c r="K80" s="262">
        <f>SUMIF('RESERVE BALANCES'!$A:$A,$C80,'RESERVE BALANCES'!AF:AF)/1000</f>
        <v>0</v>
      </c>
      <c r="L80" s="262">
        <f>SUMIF('RESERVE BALANCES'!$A:$A,$C80,'RESERVE BALANCES'!AG:AG)/1000</f>
        <v>0</v>
      </c>
      <c r="M80" s="262">
        <f>SUMIF('RESERVE BALANCES'!$A:$A,$C80,'RESERVE BALANCES'!AH:AH)/1000</f>
        <v>0</v>
      </c>
      <c r="N80" s="262">
        <f>SUMIF('RESERVE BALANCES'!$A:$A,$C80,'RESERVE BALANCES'!AI:AI)/1000</f>
        <v>0</v>
      </c>
      <c r="O80" s="262">
        <f>SUMIF('RESERVE BALANCES'!$A:$A,$C80,'RESERVE BALANCES'!AJ:AJ)/1000</f>
        <v>0</v>
      </c>
      <c r="P80" s="262">
        <f>SUMIF('RESERVE BALANCES'!$A:$A,$C80,'RESERVE BALANCES'!AK:AK)/1000</f>
        <v>0</v>
      </c>
      <c r="Q80" s="262">
        <f>SUMIF('RESERVE BALANCES'!$A:$A,$C80,'RESERVE BALANCES'!AL:AL)/1000</f>
        <v>0</v>
      </c>
      <c r="R80" s="262">
        <f>SUMIF('RESERVE BALANCES'!$A:$A,$C80,'RESERVE BALANCES'!AM:AM)/1000</f>
        <v>0</v>
      </c>
      <c r="S80" s="22">
        <f>SUM(F80:R80)/(13)</f>
        <v>0</v>
      </c>
      <c r="U80" s="263">
        <f>S80-('B-09 2025R'!T80/1)</f>
        <v>0</v>
      </c>
    </row>
    <row r="81" spans="1:21" x14ac:dyDescent="0.25">
      <c r="A81" s="253">
        <f t="shared" si="12"/>
        <v>12</v>
      </c>
      <c r="B81" s="258"/>
      <c r="C81" s="253">
        <v>31546</v>
      </c>
      <c r="D81" s="248" t="s">
        <v>59</v>
      </c>
      <c r="F81" s="262">
        <f>SUMIF('RESERVE BALANCES'!$A:$A,$C81,'RESERVE BALANCES'!AA:AA)/1000</f>
        <v>0</v>
      </c>
      <c r="G81" s="262">
        <f>SUMIF('RESERVE BALANCES'!$A:$A,$C81,'RESERVE BALANCES'!AB:AB)/1000</f>
        <v>0</v>
      </c>
      <c r="H81" s="262">
        <f>SUMIF('RESERVE BALANCES'!$A:$A,$C81,'RESERVE BALANCES'!AC:AC)/1000</f>
        <v>0</v>
      </c>
      <c r="I81" s="262">
        <f>SUMIF('RESERVE BALANCES'!$A:$A,$C81,'RESERVE BALANCES'!AD:AD)/1000</f>
        <v>0</v>
      </c>
      <c r="J81" s="262">
        <f>SUMIF('RESERVE BALANCES'!$A:$A,$C81,'RESERVE BALANCES'!AE:AE)/1000</f>
        <v>0</v>
      </c>
      <c r="K81" s="262">
        <f>SUMIF('RESERVE BALANCES'!$A:$A,$C81,'RESERVE BALANCES'!AF:AF)/1000</f>
        <v>0</v>
      </c>
      <c r="L81" s="262">
        <f>SUMIF('RESERVE BALANCES'!$A:$A,$C81,'RESERVE BALANCES'!AG:AG)/1000</f>
        <v>0</v>
      </c>
      <c r="M81" s="262">
        <f>SUMIF('RESERVE BALANCES'!$A:$A,$C81,'RESERVE BALANCES'!AH:AH)/1000</f>
        <v>0</v>
      </c>
      <c r="N81" s="262">
        <f>SUMIF('RESERVE BALANCES'!$A:$A,$C81,'RESERVE BALANCES'!AI:AI)/1000</f>
        <v>0</v>
      </c>
      <c r="O81" s="262">
        <f>SUMIF('RESERVE BALANCES'!$A:$A,$C81,'RESERVE BALANCES'!AJ:AJ)/1000</f>
        <v>0</v>
      </c>
      <c r="P81" s="262">
        <f>SUMIF('RESERVE BALANCES'!$A:$A,$C81,'RESERVE BALANCES'!AK:AK)/1000</f>
        <v>0</v>
      </c>
      <c r="Q81" s="262">
        <f>SUMIF('RESERVE BALANCES'!$A:$A,$C81,'RESERVE BALANCES'!AL:AL)/1000</f>
        <v>0</v>
      </c>
      <c r="R81" s="262">
        <f>SUMIF('RESERVE BALANCES'!$A:$A,$C81,'RESERVE BALANCES'!AM:AM)/1000</f>
        <v>0</v>
      </c>
      <c r="S81" s="22">
        <f>SUM(F81:R81)/(13)</f>
        <v>0</v>
      </c>
      <c r="U81" s="263">
        <f>S81-('B-09 2025R'!T81/1)</f>
        <v>0</v>
      </c>
    </row>
    <row r="82" spans="1:21" x14ac:dyDescent="0.25">
      <c r="A82" s="253">
        <f t="shared" si="12"/>
        <v>13</v>
      </c>
      <c r="B82" s="258"/>
      <c r="C82" s="253">
        <v>31646</v>
      </c>
      <c r="D82" s="248" t="s">
        <v>60</v>
      </c>
      <c r="F82" s="262">
        <f>SUMIF('RESERVE BALANCES'!$A:$A,$C82,'RESERVE BALANCES'!AA:AA)/1000</f>
        <v>0</v>
      </c>
      <c r="G82" s="262">
        <f>SUMIF('RESERVE BALANCES'!$A:$A,$C82,'RESERVE BALANCES'!AB:AB)/1000</f>
        <v>0</v>
      </c>
      <c r="H82" s="262">
        <f>SUMIF('RESERVE BALANCES'!$A:$A,$C82,'RESERVE BALANCES'!AC:AC)/1000</f>
        <v>0</v>
      </c>
      <c r="I82" s="262">
        <f>SUMIF('RESERVE BALANCES'!$A:$A,$C82,'RESERVE BALANCES'!AD:AD)/1000</f>
        <v>0</v>
      </c>
      <c r="J82" s="262">
        <f>SUMIF('RESERVE BALANCES'!$A:$A,$C82,'RESERVE BALANCES'!AE:AE)/1000</f>
        <v>0</v>
      </c>
      <c r="K82" s="262">
        <f>SUMIF('RESERVE BALANCES'!$A:$A,$C82,'RESERVE BALANCES'!AF:AF)/1000</f>
        <v>0</v>
      </c>
      <c r="L82" s="262">
        <f>SUMIF('RESERVE BALANCES'!$A:$A,$C82,'RESERVE BALANCES'!AG:AG)/1000</f>
        <v>0</v>
      </c>
      <c r="M82" s="262">
        <f>SUMIF('RESERVE BALANCES'!$A:$A,$C82,'RESERVE BALANCES'!AH:AH)/1000</f>
        <v>0</v>
      </c>
      <c r="N82" s="262">
        <f>SUMIF('RESERVE BALANCES'!$A:$A,$C82,'RESERVE BALANCES'!AI:AI)/1000</f>
        <v>0</v>
      </c>
      <c r="O82" s="262">
        <f>SUMIF('RESERVE BALANCES'!$A:$A,$C82,'RESERVE BALANCES'!AJ:AJ)/1000</f>
        <v>0</v>
      </c>
      <c r="P82" s="262">
        <f>SUMIF('RESERVE BALANCES'!$A:$A,$C82,'RESERVE BALANCES'!AK:AK)/1000</f>
        <v>0</v>
      </c>
      <c r="Q82" s="262">
        <f>SUMIF('RESERVE BALANCES'!$A:$A,$C82,'RESERVE BALANCES'!AL:AL)/1000</f>
        <v>0</v>
      </c>
      <c r="R82" s="262">
        <f>SUMIF('RESERVE BALANCES'!$A:$A,$C82,'RESERVE BALANCES'!AM:AM)/1000</f>
        <v>0</v>
      </c>
      <c r="S82" s="22">
        <f>SUM(F82:R82)/(13)</f>
        <v>0</v>
      </c>
      <c r="U82" s="263">
        <f>S82-('B-09 2025R'!T82/1)</f>
        <v>0</v>
      </c>
    </row>
    <row r="83" spans="1:21" x14ac:dyDescent="0.25">
      <c r="A83" s="253">
        <f t="shared" si="12"/>
        <v>14</v>
      </c>
      <c r="B83" s="258"/>
      <c r="C83" s="253"/>
      <c r="D83" s="266" t="s">
        <v>76</v>
      </c>
      <c r="E83" s="266"/>
      <c r="F83" s="25">
        <f t="shared" ref="F83" si="15">SUM(F79:F82)</f>
        <v>0</v>
      </c>
      <c r="G83" s="25">
        <f t="shared" ref="G83:R83" si="16">SUM(G79:G82)</f>
        <v>0</v>
      </c>
      <c r="H83" s="25">
        <f t="shared" si="16"/>
        <v>0</v>
      </c>
      <c r="I83" s="25">
        <f t="shared" si="16"/>
        <v>0</v>
      </c>
      <c r="J83" s="25">
        <f t="shared" si="16"/>
        <v>0</v>
      </c>
      <c r="K83" s="25">
        <f t="shared" si="16"/>
        <v>0</v>
      </c>
      <c r="L83" s="25">
        <f t="shared" si="16"/>
        <v>0</v>
      </c>
      <c r="M83" s="25">
        <f t="shared" si="16"/>
        <v>0</v>
      </c>
      <c r="N83" s="25">
        <f t="shared" si="16"/>
        <v>0</v>
      </c>
      <c r="O83" s="25">
        <f t="shared" si="16"/>
        <v>0</v>
      </c>
      <c r="P83" s="25">
        <f t="shared" si="16"/>
        <v>0</v>
      </c>
      <c r="Q83" s="25">
        <f t="shared" si="16"/>
        <v>0</v>
      </c>
      <c r="R83" s="25">
        <f t="shared" si="16"/>
        <v>0</v>
      </c>
      <c r="S83" s="25">
        <f>SUM(S79:S82)</f>
        <v>0</v>
      </c>
      <c r="U83" s="263">
        <f>S83-('B-09 2025R'!T83/1)</f>
        <v>0</v>
      </c>
    </row>
    <row r="84" spans="1:21" x14ac:dyDescent="0.25">
      <c r="A84" s="253">
        <f t="shared" si="12"/>
        <v>15</v>
      </c>
      <c r="B84" s="258"/>
      <c r="U84" s="300"/>
    </row>
    <row r="85" spans="1:21" x14ac:dyDescent="0.25">
      <c r="A85" s="253">
        <f t="shared" si="12"/>
        <v>16</v>
      </c>
      <c r="B85" s="258"/>
      <c r="C85" s="252"/>
      <c r="D85" s="275" t="s">
        <v>77</v>
      </c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45"/>
      <c r="U85" s="300"/>
    </row>
    <row r="86" spans="1:21" x14ac:dyDescent="0.25">
      <c r="A86" s="253">
        <f t="shared" si="12"/>
        <v>17</v>
      </c>
      <c r="B86" s="258"/>
      <c r="C86" s="253">
        <v>31151</v>
      </c>
      <c r="D86" s="248" t="s">
        <v>56</v>
      </c>
      <c r="F86" s="262">
        <f>SUMIF('RESERVE BALANCES'!$A:$A,$C86,'RESERVE BALANCES'!AA:AA)/1000</f>
        <v>0</v>
      </c>
      <c r="G86" s="262">
        <f>SUMIF('RESERVE BALANCES'!$A:$A,$C86,'RESERVE BALANCES'!AB:AB)/1000</f>
        <v>0</v>
      </c>
      <c r="H86" s="262">
        <f>SUMIF('RESERVE BALANCES'!$A:$A,$C86,'RESERVE BALANCES'!AC:AC)/1000</f>
        <v>0</v>
      </c>
      <c r="I86" s="262">
        <f>SUMIF('RESERVE BALANCES'!$A:$A,$C86,'RESERVE BALANCES'!AD:AD)/1000</f>
        <v>0</v>
      </c>
      <c r="J86" s="262">
        <f>SUMIF('RESERVE BALANCES'!$A:$A,$C86,'RESERVE BALANCES'!AE:AE)/1000</f>
        <v>0</v>
      </c>
      <c r="K86" s="262">
        <f>SUMIF('RESERVE BALANCES'!$A:$A,$C86,'RESERVE BALANCES'!AF:AF)/1000</f>
        <v>0</v>
      </c>
      <c r="L86" s="262">
        <f>SUMIF('RESERVE BALANCES'!$A:$A,$C86,'RESERVE BALANCES'!AG:AG)/1000</f>
        <v>0</v>
      </c>
      <c r="M86" s="262">
        <f>SUMIF('RESERVE BALANCES'!$A:$A,$C86,'RESERVE BALANCES'!AH:AH)/1000</f>
        <v>0</v>
      </c>
      <c r="N86" s="262">
        <f>SUMIF('RESERVE BALANCES'!$A:$A,$C86,'RESERVE BALANCES'!AI:AI)/1000</f>
        <v>0</v>
      </c>
      <c r="O86" s="262">
        <f>SUMIF('RESERVE BALANCES'!$A:$A,$C86,'RESERVE BALANCES'!AJ:AJ)/1000</f>
        <v>0</v>
      </c>
      <c r="P86" s="262">
        <f>SUMIF('RESERVE BALANCES'!$A:$A,$C86,'RESERVE BALANCES'!AK:AK)/1000</f>
        <v>0</v>
      </c>
      <c r="Q86" s="262">
        <f>SUMIF('RESERVE BALANCES'!$A:$A,$C86,'RESERVE BALANCES'!AL:AL)/1000</f>
        <v>0</v>
      </c>
      <c r="R86" s="262">
        <f>SUMIF('RESERVE BALANCES'!$A:$A,$C86,'RESERVE BALANCES'!AM:AM)/1000</f>
        <v>0</v>
      </c>
      <c r="S86" s="22">
        <f>SUM(F86:R86)/(13)</f>
        <v>0</v>
      </c>
      <c r="U86" s="263">
        <f>S86-('B-09 2025R'!T86/1)</f>
        <v>0</v>
      </c>
    </row>
    <row r="87" spans="1:21" x14ac:dyDescent="0.25">
      <c r="A87" s="253">
        <f t="shared" si="12"/>
        <v>18</v>
      </c>
      <c r="B87" s="258"/>
      <c r="C87" s="253">
        <v>31251</v>
      </c>
      <c r="D87" s="248" t="s">
        <v>57</v>
      </c>
      <c r="F87" s="262">
        <f>SUMIF('RESERVE BALANCES'!$A:$A,$C87,'RESERVE BALANCES'!AA:AA)/1000</f>
        <v>0</v>
      </c>
      <c r="G87" s="262">
        <f>SUMIF('RESERVE BALANCES'!$A:$A,$C87,'RESERVE BALANCES'!AB:AB)/1000</f>
        <v>0</v>
      </c>
      <c r="H87" s="262">
        <f>SUMIF('RESERVE BALANCES'!$A:$A,$C87,'RESERVE BALANCES'!AC:AC)/1000</f>
        <v>0</v>
      </c>
      <c r="I87" s="262">
        <f>SUMIF('RESERVE BALANCES'!$A:$A,$C87,'RESERVE BALANCES'!AD:AD)/1000</f>
        <v>0</v>
      </c>
      <c r="J87" s="262">
        <f>SUMIF('RESERVE BALANCES'!$A:$A,$C87,'RESERVE BALANCES'!AE:AE)/1000</f>
        <v>0</v>
      </c>
      <c r="K87" s="262">
        <f>SUMIF('RESERVE BALANCES'!$A:$A,$C87,'RESERVE BALANCES'!AF:AF)/1000</f>
        <v>0</v>
      </c>
      <c r="L87" s="262">
        <f>SUMIF('RESERVE BALANCES'!$A:$A,$C87,'RESERVE BALANCES'!AG:AG)/1000</f>
        <v>0</v>
      </c>
      <c r="M87" s="262">
        <f>SUMIF('RESERVE BALANCES'!$A:$A,$C87,'RESERVE BALANCES'!AH:AH)/1000</f>
        <v>0</v>
      </c>
      <c r="N87" s="262">
        <f>SUMIF('RESERVE BALANCES'!$A:$A,$C87,'RESERVE BALANCES'!AI:AI)/1000</f>
        <v>0</v>
      </c>
      <c r="O87" s="262">
        <f>SUMIF('RESERVE BALANCES'!$A:$A,$C87,'RESERVE BALANCES'!AJ:AJ)/1000</f>
        <v>0</v>
      </c>
      <c r="P87" s="262">
        <f>SUMIF('RESERVE BALANCES'!$A:$A,$C87,'RESERVE BALANCES'!AK:AK)/1000</f>
        <v>0</v>
      </c>
      <c r="Q87" s="262">
        <f>SUMIF('RESERVE BALANCES'!$A:$A,$C87,'RESERVE BALANCES'!AL:AL)/1000</f>
        <v>0</v>
      </c>
      <c r="R87" s="262">
        <f>SUMIF('RESERVE BALANCES'!$A:$A,$C87,'RESERVE BALANCES'!AM:AM)/1000</f>
        <v>0</v>
      </c>
      <c r="S87" s="22">
        <f>SUM(F87:R87)/(13)</f>
        <v>0</v>
      </c>
      <c r="U87" s="263">
        <f>S87-('B-09 2025R'!T87/1)</f>
        <v>0</v>
      </c>
    </row>
    <row r="88" spans="1:21" x14ac:dyDescent="0.25">
      <c r="A88" s="253">
        <f t="shared" si="12"/>
        <v>19</v>
      </c>
      <c r="B88" s="258"/>
      <c r="C88" s="253">
        <v>31551</v>
      </c>
      <c r="D88" s="248" t="s">
        <v>59</v>
      </c>
      <c r="F88" s="262">
        <f>SUMIF('RESERVE BALANCES'!$A:$A,$C88,'RESERVE BALANCES'!AA:AA)/1000</f>
        <v>0</v>
      </c>
      <c r="G88" s="262">
        <f>SUMIF('RESERVE BALANCES'!$A:$A,$C88,'RESERVE BALANCES'!AB:AB)/1000</f>
        <v>0</v>
      </c>
      <c r="H88" s="262">
        <f>SUMIF('RESERVE BALANCES'!$A:$A,$C88,'RESERVE BALANCES'!AC:AC)/1000</f>
        <v>0</v>
      </c>
      <c r="I88" s="262">
        <f>SUMIF('RESERVE BALANCES'!$A:$A,$C88,'RESERVE BALANCES'!AD:AD)/1000</f>
        <v>0</v>
      </c>
      <c r="J88" s="262">
        <f>SUMIF('RESERVE BALANCES'!$A:$A,$C88,'RESERVE BALANCES'!AE:AE)/1000</f>
        <v>0</v>
      </c>
      <c r="K88" s="262">
        <f>SUMIF('RESERVE BALANCES'!$A:$A,$C88,'RESERVE BALANCES'!AF:AF)/1000</f>
        <v>0</v>
      </c>
      <c r="L88" s="262">
        <f>SUMIF('RESERVE BALANCES'!$A:$A,$C88,'RESERVE BALANCES'!AG:AG)/1000</f>
        <v>0</v>
      </c>
      <c r="M88" s="262">
        <f>SUMIF('RESERVE BALANCES'!$A:$A,$C88,'RESERVE BALANCES'!AH:AH)/1000</f>
        <v>0</v>
      </c>
      <c r="N88" s="262">
        <f>SUMIF('RESERVE BALANCES'!$A:$A,$C88,'RESERVE BALANCES'!AI:AI)/1000</f>
        <v>0</v>
      </c>
      <c r="O88" s="262">
        <f>SUMIF('RESERVE BALANCES'!$A:$A,$C88,'RESERVE BALANCES'!AJ:AJ)/1000</f>
        <v>0</v>
      </c>
      <c r="P88" s="262">
        <f>SUMIF('RESERVE BALANCES'!$A:$A,$C88,'RESERVE BALANCES'!AK:AK)/1000</f>
        <v>0</v>
      </c>
      <c r="Q88" s="262">
        <f>SUMIF('RESERVE BALANCES'!$A:$A,$C88,'RESERVE BALANCES'!AL:AL)/1000</f>
        <v>0</v>
      </c>
      <c r="R88" s="262">
        <f>SUMIF('RESERVE BALANCES'!$A:$A,$C88,'RESERVE BALANCES'!AM:AM)/1000</f>
        <v>0</v>
      </c>
      <c r="S88" s="22">
        <f>SUM(F88:R88)/(13)</f>
        <v>0</v>
      </c>
      <c r="U88" s="263">
        <f>S88-('B-09 2025R'!T88/1)</f>
        <v>0</v>
      </c>
    </row>
    <row r="89" spans="1:21" x14ac:dyDescent="0.25">
      <c r="A89" s="253">
        <f t="shared" si="12"/>
        <v>20</v>
      </c>
      <c r="B89" s="258"/>
      <c r="C89" s="253">
        <v>31651</v>
      </c>
      <c r="D89" s="248" t="s">
        <v>78</v>
      </c>
      <c r="F89" s="262">
        <f>SUMIF('RESERVE BALANCES'!$A:$A,$C89,'RESERVE BALANCES'!AA:AA)/1000</f>
        <v>0</v>
      </c>
      <c r="G89" s="262">
        <f>SUMIF('RESERVE BALANCES'!$A:$A,$C89,'RESERVE BALANCES'!AB:AB)/1000</f>
        <v>0</v>
      </c>
      <c r="H89" s="262">
        <f>SUMIF('RESERVE BALANCES'!$A:$A,$C89,'RESERVE BALANCES'!AC:AC)/1000</f>
        <v>0</v>
      </c>
      <c r="I89" s="262">
        <f>SUMIF('RESERVE BALANCES'!$A:$A,$C89,'RESERVE BALANCES'!AD:AD)/1000</f>
        <v>0</v>
      </c>
      <c r="J89" s="262">
        <f>SUMIF('RESERVE BALANCES'!$A:$A,$C89,'RESERVE BALANCES'!AE:AE)/1000</f>
        <v>0</v>
      </c>
      <c r="K89" s="262">
        <f>SUMIF('RESERVE BALANCES'!$A:$A,$C89,'RESERVE BALANCES'!AF:AF)/1000</f>
        <v>0</v>
      </c>
      <c r="L89" s="262">
        <f>SUMIF('RESERVE BALANCES'!$A:$A,$C89,'RESERVE BALANCES'!AG:AG)/1000</f>
        <v>0</v>
      </c>
      <c r="M89" s="262">
        <f>SUMIF('RESERVE BALANCES'!$A:$A,$C89,'RESERVE BALANCES'!AH:AH)/1000</f>
        <v>0</v>
      </c>
      <c r="N89" s="262">
        <f>SUMIF('RESERVE BALANCES'!$A:$A,$C89,'RESERVE BALANCES'!AI:AI)/1000</f>
        <v>0</v>
      </c>
      <c r="O89" s="262">
        <f>SUMIF('RESERVE BALANCES'!$A:$A,$C89,'RESERVE BALANCES'!AJ:AJ)/1000</f>
        <v>0</v>
      </c>
      <c r="P89" s="262">
        <f>SUMIF('RESERVE BALANCES'!$A:$A,$C89,'RESERVE BALANCES'!AK:AK)/1000</f>
        <v>0</v>
      </c>
      <c r="Q89" s="262">
        <f>SUMIF('RESERVE BALANCES'!$A:$A,$C89,'RESERVE BALANCES'!AL:AL)/1000</f>
        <v>0</v>
      </c>
      <c r="R89" s="262">
        <f>SUMIF('RESERVE BALANCES'!$A:$A,$C89,'RESERVE BALANCES'!AM:AM)/1000</f>
        <v>0</v>
      </c>
      <c r="S89" s="22">
        <f>SUM(F89:R89)/(13)</f>
        <v>0</v>
      </c>
      <c r="U89" s="263">
        <f>S89-('B-09 2025R'!T89/1)</f>
        <v>0</v>
      </c>
    </row>
    <row r="90" spans="1:21" x14ac:dyDescent="0.25">
      <c r="A90" s="253">
        <f t="shared" si="12"/>
        <v>21</v>
      </c>
      <c r="B90" s="258"/>
      <c r="C90" s="253"/>
      <c r="D90" s="276" t="s">
        <v>79</v>
      </c>
      <c r="F90" s="25">
        <f t="shared" ref="F90" si="17">SUM(F86:F89)</f>
        <v>0</v>
      </c>
      <c r="G90" s="25">
        <f t="shared" ref="G90:R90" si="18">SUM(G86:G89)</f>
        <v>0</v>
      </c>
      <c r="H90" s="25">
        <f t="shared" si="18"/>
        <v>0</v>
      </c>
      <c r="I90" s="25">
        <f t="shared" si="18"/>
        <v>0</v>
      </c>
      <c r="J90" s="25">
        <f t="shared" si="18"/>
        <v>0</v>
      </c>
      <c r="K90" s="25">
        <f t="shared" si="18"/>
        <v>0</v>
      </c>
      <c r="L90" s="25">
        <f t="shared" si="18"/>
        <v>0</v>
      </c>
      <c r="M90" s="25">
        <f t="shared" si="18"/>
        <v>0</v>
      </c>
      <c r="N90" s="25">
        <f t="shared" si="18"/>
        <v>0</v>
      </c>
      <c r="O90" s="25">
        <f t="shared" si="18"/>
        <v>0</v>
      </c>
      <c r="P90" s="25">
        <f t="shared" si="18"/>
        <v>0</v>
      </c>
      <c r="Q90" s="25">
        <f t="shared" si="18"/>
        <v>0</v>
      </c>
      <c r="R90" s="25">
        <f t="shared" si="18"/>
        <v>0</v>
      </c>
      <c r="S90" s="25">
        <f>SUM(S86:S89)</f>
        <v>0</v>
      </c>
      <c r="U90" s="263">
        <f>S90-('B-09 2025R'!T90/1)</f>
        <v>0</v>
      </c>
    </row>
    <row r="91" spans="1:21" x14ac:dyDescent="0.25">
      <c r="A91" s="253">
        <f t="shared" si="12"/>
        <v>22</v>
      </c>
      <c r="B91" s="258"/>
      <c r="U91" s="300"/>
    </row>
    <row r="92" spans="1:21" x14ac:dyDescent="0.25">
      <c r="A92" s="253">
        <f t="shared" si="12"/>
        <v>23</v>
      </c>
      <c r="B92" s="258"/>
      <c r="C92" s="252"/>
      <c r="D92" s="275" t="s">
        <v>80</v>
      </c>
      <c r="E92" s="266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8"/>
      <c r="U92" s="300"/>
    </row>
    <row r="93" spans="1:21" x14ac:dyDescent="0.25">
      <c r="A93" s="253">
        <f t="shared" si="12"/>
        <v>24</v>
      </c>
      <c r="B93" s="258"/>
      <c r="C93" s="253">
        <v>31152</v>
      </c>
      <c r="D93" s="248" t="s">
        <v>56</v>
      </c>
      <c r="F93" s="262">
        <f>SUMIF('RESERVE BALANCES'!$A:$A,$C93,'RESERVE BALANCES'!AA:AA)/1000</f>
        <v>0</v>
      </c>
      <c r="G93" s="262">
        <f>SUMIF('RESERVE BALANCES'!$A:$A,$C93,'RESERVE BALANCES'!AB:AB)/1000</f>
        <v>0</v>
      </c>
      <c r="H93" s="262">
        <f>SUMIF('RESERVE BALANCES'!$A:$A,$C93,'RESERVE BALANCES'!AC:AC)/1000</f>
        <v>0</v>
      </c>
      <c r="I93" s="262">
        <f>SUMIF('RESERVE BALANCES'!$A:$A,$C93,'RESERVE BALANCES'!AD:AD)/1000</f>
        <v>0</v>
      </c>
      <c r="J93" s="262">
        <f>SUMIF('RESERVE BALANCES'!$A:$A,$C93,'RESERVE BALANCES'!AE:AE)/1000</f>
        <v>0</v>
      </c>
      <c r="K93" s="262">
        <f>SUMIF('RESERVE BALANCES'!$A:$A,$C93,'RESERVE BALANCES'!AF:AF)/1000</f>
        <v>0</v>
      </c>
      <c r="L93" s="262">
        <f>SUMIF('RESERVE BALANCES'!$A:$A,$C93,'RESERVE BALANCES'!AG:AG)/1000</f>
        <v>0</v>
      </c>
      <c r="M93" s="262">
        <f>SUMIF('RESERVE BALANCES'!$A:$A,$C93,'RESERVE BALANCES'!AH:AH)/1000</f>
        <v>0</v>
      </c>
      <c r="N93" s="262">
        <f>SUMIF('RESERVE BALANCES'!$A:$A,$C93,'RESERVE BALANCES'!AI:AI)/1000</f>
        <v>0</v>
      </c>
      <c r="O93" s="262">
        <f>SUMIF('RESERVE BALANCES'!$A:$A,$C93,'RESERVE BALANCES'!AJ:AJ)/1000</f>
        <v>0</v>
      </c>
      <c r="P93" s="262">
        <f>SUMIF('RESERVE BALANCES'!$A:$A,$C93,'RESERVE BALANCES'!AK:AK)/1000</f>
        <v>0</v>
      </c>
      <c r="Q93" s="262">
        <f>SUMIF('RESERVE BALANCES'!$A:$A,$C93,'RESERVE BALANCES'!AL:AL)/1000</f>
        <v>0</v>
      </c>
      <c r="R93" s="262">
        <f>SUMIF('RESERVE BALANCES'!$A:$A,$C93,'RESERVE BALANCES'!AM:AM)/1000</f>
        <v>0</v>
      </c>
      <c r="S93" s="22">
        <f>SUM(F93:R93)/(13)</f>
        <v>0</v>
      </c>
      <c r="U93" s="263">
        <f>S93-('B-09 2025R'!T93/1)</f>
        <v>0</v>
      </c>
    </row>
    <row r="94" spans="1:21" x14ac:dyDescent="0.25">
      <c r="A94" s="253">
        <f t="shared" si="12"/>
        <v>25</v>
      </c>
      <c r="B94" s="258"/>
      <c r="C94" s="253">
        <v>31252</v>
      </c>
      <c r="D94" s="248" t="s">
        <v>57</v>
      </c>
      <c r="F94" s="262">
        <f>SUMIF('RESERVE BALANCES'!$A:$A,$C94,'RESERVE BALANCES'!AA:AA)/1000</f>
        <v>0</v>
      </c>
      <c r="G94" s="262">
        <f>SUMIF('RESERVE BALANCES'!$A:$A,$C94,'RESERVE BALANCES'!AB:AB)/1000</f>
        <v>0</v>
      </c>
      <c r="H94" s="262">
        <f>SUMIF('RESERVE BALANCES'!$A:$A,$C94,'RESERVE BALANCES'!AC:AC)/1000</f>
        <v>0</v>
      </c>
      <c r="I94" s="262">
        <f>SUMIF('RESERVE BALANCES'!$A:$A,$C94,'RESERVE BALANCES'!AD:AD)/1000</f>
        <v>0</v>
      </c>
      <c r="J94" s="262">
        <f>SUMIF('RESERVE BALANCES'!$A:$A,$C94,'RESERVE BALANCES'!AE:AE)/1000</f>
        <v>0</v>
      </c>
      <c r="K94" s="262">
        <f>SUMIF('RESERVE BALANCES'!$A:$A,$C94,'RESERVE BALANCES'!AF:AF)/1000</f>
        <v>0</v>
      </c>
      <c r="L94" s="262">
        <f>SUMIF('RESERVE BALANCES'!$A:$A,$C94,'RESERVE BALANCES'!AG:AG)/1000</f>
        <v>0</v>
      </c>
      <c r="M94" s="262">
        <f>SUMIF('RESERVE BALANCES'!$A:$A,$C94,'RESERVE BALANCES'!AH:AH)/1000</f>
        <v>0</v>
      </c>
      <c r="N94" s="262">
        <f>SUMIF('RESERVE BALANCES'!$A:$A,$C94,'RESERVE BALANCES'!AI:AI)/1000</f>
        <v>0</v>
      </c>
      <c r="O94" s="262">
        <f>SUMIF('RESERVE BALANCES'!$A:$A,$C94,'RESERVE BALANCES'!AJ:AJ)/1000</f>
        <v>0</v>
      </c>
      <c r="P94" s="262">
        <f>SUMIF('RESERVE BALANCES'!$A:$A,$C94,'RESERVE BALANCES'!AK:AK)/1000</f>
        <v>0</v>
      </c>
      <c r="Q94" s="262">
        <f>SUMIF('RESERVE BALANCES'!$A:$A,$C94,'RESERVE BALANCES'!AL:AL)/1000</f>
        <v>0</v>
      </c>
      <c r="R94" s="262">
        <f>SUMIF('RESERVE BALANCES'!$A:$A,$C94,'RESERVE BALANCES'!AM:AM)/1000</f>
        <v>0</v>
      </c>
      <c r="S94" s="22">
        <f>SUM(F94:R94)/(13)</f>
        <v>0</v>
      </c>
      <c r="U94" s="263">
        <f>S94-('B-09 2025R'!T94/1)</f>
        <v>0</v>
      </c>
    </row>
    <row r="95" spans="1:21" x14ac:dyDescent="0.25">
      <c r="A95" s="253">
        <f t="shared" si="12"/>
        <v>26</v>
      </c>
      <c r="B95" s="258"/>
      <c r="C95" s="253">
        <v>31552</v>
      </c>
      <c r="D95" s="248" t="s">
        <v>59</v>
      </c>
      <c r="F95" s="262">
        <f>SUMIF('RESERVE BALANCES'!$A:$A,$C95,'RESERVE BALANCES'!AA:AA)/1000</f>
        <v>0</v>
      </c>
      <c r="G95" s="262">
        <f>SUMIF('RESERVE BALANCES'!$A:$A,$C95,'RESERVE BALANCES'!AB:AB)/1000</f>
        <v>0</v>
      </c>
      <c r="H95" s="262">
        <f>SUMIF('RESERVE BALANCES'!$A:$A,$C95,'RESERVE BALANCES'!AC:AC)/1000</f>
        <v>0</v>
      </c>
      <c r="I95" s="262">
        <f>SUMIF('RESERVE BALANCES'!$A:$A,$C95,'RESERVE BALANCES'!AD:AD)/1000</f>
        <v>0</v>
      </c>
      <c r="J95" s="262">
        <f>SUMIF('RESERVE BALANCES'!$A:$A,$C95,'RESERVE BALANCES'!AE:AE)/1000</f>
        <v>0</v>
      </c>
      <c r="K95" s="262">
        <f>SUMIF('RESERVE BALANCES'!$A:$A,$C95,'RESERVE BALANCES'!AF:AF)/1000</f>
        <v>0</v>
      </c>
      <c r="L95" s="262">
        <f>SUMIF('RESERVE BALANCES'!$A:$A,$C95,'RESERVE BALANCES'!AG:AG)/1000</f>
        <v>0</v>
      </c>
      <c r="M95" s="262">
        <f>SUMIF('RESERVE BALANCES'!$A:$A,$C95,'RESERVE BALANCES'!AH:AH)/1000</f>
        <v>0</v>
      </c>
      <c r="N95" s="262">
        <f>SUMIF('RESERVE BALANCES'!$A:$A,$C95,'RESERVE BALANCES'!AI:AI)/1000</f>
        <v>0</v>
      </c>
      <c r="O95" s="262">
        <f>SUMIF('RESERVE BALANCES'!$A:$A,$C95,'RESERVE BALANCES'!AJ:AJ)/1000</f>
        <v>0</v>
      </c>
      <c r="P95" s="262">
        <f>SUMIF('RESERVE BALANCES'!$A:$A,$C95,'RESERVE BALANCES'!AK:AK)/1000</f>
        <v>0</v>
      </c>
      <c r="Q95" s="262">
        <f>SUMIF('RESERVE BALANCES'!$A:$A,$C95,'RESERVE BALANCES'!AL:AL)/1000</f>
        <v>0</v>
      </c>
      <c r="R95" s="262">
        <f>SUMIF('RESERVE BALANCES'!$A:$A,$C95,'RESERVE BALANCES'!AM:AM)/1000</f>
        <v>0</v>
      </c>
      <c r="S95" s="22">
        <f>SUM(F95:R95)/(13)</f>
        <v>0</v>
      </c>
      <c r="U95" s="263">
        <f>S95-('B-09 2025R'!T95/1)</f>
        <v>0</v>
      </c>
    </row>
    <row r="96" spans="1:21" x14ac:dyDescent="0.25">
      <c r="A96" s="253">
        <f t="shared" si="12"/>
        <v>27</v>
      </c>
      <c r="B96" s="258"/>
      <c r="C96" s="253">
        <v>31652</v>
      </c>
      <c r="D96" s="248" t="s">
        <v>60</v>
      </c>
      <c r="F96" s="262">
        <f>SUMIF('RESERVE BALANCES'!$A:$A,$C96,'RESERVE BALANCES'!AA:AA)/1000</f>
        <v>0</v>
      </c>
      <c r="G96" s="262">
        <f>SUMIF('RESERVE BALANCES'!$A:$A,$C96,'RESERVE BALANCES'!AB:AB)/1000</f>
        <v>0</v>
      </c>
      <c r="H96" s="262">
        <f>SUMIF('RESERVE BALANCES'!$A:$A,$C96,'RESERVE BALANCES'!AC:AC)/1000</f>
        <v>0</v>
      </c>
      <c r="I96" s="262">
        <f>SUMIF('RESERVE BALANCES'!$A:$A,$C96,'RESERVE BALANCES'!AD:AD)/1000</f>
        <v>0</v>
      </c>
      <c r="J96" s="262">
        <f>SUMIF('RESERVE BALANCES'!$A:$A,$C96,'RESERVE BALANCES'!AE:AE)/1000</f>
        <v>0</v>
      </c>
      <c r="K96" s="262">
        <f>SUMIF('RESERVE BALANCES'!$A:$A,$C96,'RESERVE BALANCES'!AF:AF)/1000</f>
        <v>0</v>
      </c>
      <c r="L96" s="262">
        <f>SUMIF('RESERVE BALANCES'!$A:$A,$C96,'RESERVE BALANCES'!AG:AG)/1000</f>
        <v>0</v>
      </c>
      <c r="M96" s="262">
        <f>SUMIF('RESERVE BALANCES'!$A:$A,$C96,'RESERVE BALANCES'!AH:AH)/1000</f>
        <v>0</v>
      </c>
      <c r="N96" s="262">
        <f>SUMIF('RESERVE BALANCES'!$A:$A,$C96,'RESERVE BALANCES'!AI:AI)/1000</f>
        <v>0</v>
      </c>
      <c r="O96" s="262">
        <f>SUMIF('RESERVE BALANCES'!$A:$A,$C96,'RESERVE BALANCES'!AJ:AJ)/1000</f>
        <v>0</v>
      </c>
      <c r="P96" s="262">
        <f>SUMIF('RESERVE BALANCES'!$A:$A,$C96,'RESERVE BALANCES'!AK:AK)/1000</f>
        <v>0</v>
      </c>
      <c r="Q96" s="262">
        <f>SUMIF('RESERVE BALANCES'!$A:$A,$C96,'RESERVE BALANCES'!AL:AL)/1000</f>
        <v>0</v>
      </c>
      <c r="R96" s="262">
        <f>SUMIF('RESERVE BALANCES'!$A:$A,$C96,'RESERVE BALANCES'!AM:AM)/1000</f>
        <v>0</v>
      </c>
      <c r="S96" s="22">
        <f>SUM(F96:R96)/(13)</f>
        <v>0</v>
      </c>
      <c r="U96" s="263">
        <f>S96-('B-09 2025R'!T96/1)</f>
        <v>0</v>
      </c>
    </row>
    <row r="97" spans="1:21" x14ac:dyDescent="0.25">
      <c r="A97" s="253">
        <f t="shared" si="12"/>
        <v>28</v>
      </c>
      <c r="B97" s="258"/>
      <c r="D97" s="275" t="s">
        <v>81</v>
      </c>
      <c r="E97" s="266"/>
      <c r="F97" s="25">
        <f t="shared" ref="F97" si="19">SUM(F93:F96)</f>
        <v>0</v>
      </c>
      <c r="G97" s="25">
        <f t="shared" ref="G97:R97" si="20">SUM(G93:G96)</f>
        <v>0</v>
      </c>
      <c r="H97" s="25">
        <f t="shared" si="20"/>
        <v>0</v>
      </c>
      <c r="I97" s="25">
        <f t="shared" si="20"/>
        <v>0</v>
      </c>
      <c r="J97" s="25">
        <f t="shared" si="20"/>
        <v>0</v>
      </c>
      <c r="K97" s="25">
        <f t="shared" si="20"/>
        <v>0</v>
      </c>
      <c r="L97" s="25">
        <f t="shared" si="20"/>
        <v>0</v>
      </c>
      <c r="M97" s="25">
        <f t="shared" si="20"/>
        <v>0</v>
      </c>
      <c r="N97" s="25">
        <f t="shared" si="20"/>
        <v>0</v>
      </c>
      <c r="O97" s="25">
        <f t="shared" si="20"/>
        <v>0</v>
      </c>
      <c r="P97" s="25">
        <f t="shared" si="20"/>
        <v>0</v>
      </c>
      <c r="Q97" s="25">
        <f t="shared" si="20"/>
        <v>0</v>
      </c>
      <c r="R97" s="25">
        <f t="shared" si="20"/>
        <v>0</v>
      </c>
      <c r="S97" s="25">
        <f>SUM(S93:S96)</f>
        <v>0</v>
      </c>
      <c r="U97" s="263">
        <f>S97-('B-09 2025R'!T97/1)</f>
        <v>0</v>
      </c>
    </row>
    <row r="98" spans="1:21" x14ac:dyDescent="0.25">
      <c r="A98" s="253">
        <f t="shared" si="12"/>
        <v>29</v>
      </c>
      <c r="B98" s="258"/>
      <c r="U98" s="300"/>
    </row>
    <row r="99" spans="1:21" x14ac:dyDescent="0.25">
      <c r="A99" s="253">
        <f t="shared" si="12"/>
        <v>30</v>
      </c>
      <c r="B99" s="258"/>
      <c r="C99" s="252"/>
      <c r="D99" s="275" t="s">
        <v>82</v>
      </c>
      <c r="E99" s="266"/>
      <c r="F99" s="266"/>
      <c r="G99" s="266"/>
      <c r="H99" s="266"/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U99" s="300"/>
    </row>
    <row r="100" spans="1:21" x14ac:dyDescent="0.25">
      <c r="A100" s="253">
        <f t="shared" si="12"/>
        <v>31</v>
      </c>
      <c r="B100" s="258"/>
      <c r="C100" s="253">
        <v>31153</v>
      </c>
      <c r="D100" s="248" t="s">
        <v>56</v>
      </c>
      <c r="F100" s="262">
        <f>SUMIF('RESERVE BALANCES'!$A:$A,$C100,'RESERVE BALANCES'!AA:AA)/1000</f>
        <v>0</v>
      </c>
      <c r="G100" s="262">
        <f>SUMIF('RESERVE BALANCES'!$A:$A,$C100,'RESERVE BALANCES'!AB:AB)/1000</f>
        <v>0</v>
      </c>
      <c r="H100" s="262">
        <f>SUMIF('RESERVE BALANCES'!$A:$A,$C100,'RESERVE BALANCES'!AC:AC)/1000</f>
        <v>0</v>
      </c>
      <c r="I100" s="262">
        <f>SUMIF('RESERVE BALANCES'!$A:$A,$C100,'RESERVE BALANCES'!AD:AD)/1000</f>
        <v>0</v>
      </c>
      <c r="J100" s="262">
        <f>SUMIF('RESERVE BALANCES'!$A:$A,$C100,'RESERVE BALANCES'!AE:AE)/1000</f>
        <v>0</v>
      </c>
      <c r="K100" s="262">
        <f>SUMIF('RESERVE BALANCES'!$A:$A,$C100,'RESERVE BALANCES'!AF:AF)/1000</f>
        <v>0</v>
      </c>
      <c r="L100" s="262">
        <f>SUMIF('RESERVE BALANCES'!$A:$A,$C100,'RESERVE BALANCES'!AG:AG)/1000</f>
        <v>0</v>
      </c>
      <c r="M100" s="262">
        <f>SUMIF('RESERVE BALANCES'!$A:$A,$C100,'RESERVE BALANCES'!AH:AH)/1000</f>
        <v>0</v>
      </c>
      <c r="N100" s="262">
        <f>SUMIF('RESERVE BALANCES'!$A:$A,$C100,'RESERVE BALANCES'!AI:AI)/1000</f>
        <v>0</v>
      </c>
      <c r="O100" s="262">
        <f>SUMIF('RESERVE BALANCES'!$A:$A,$C100,'RESERVE BALANCES'!AJ:AJ)/1000</f>
        <v>0</v>
      </c>
      <c r="P100" s="262">
        <f>SUMIF('RESERVE BALANCES'!$A:$A,$C100,'RESERVE BALANCES'!AK:AK)/1000</f>
        <v>0</v>
      </c>
      <c r="Q100" s="262">
        <f>SUMIF('RESERVE BALANCES'!$A:$A,$C100,'RESERVE BALANCES'!AL:AL)/1000</f>
        <v>0</v>
      </c>
      <c r="R100" s="262">
        <f>SUMIF('RESERVE BALANCES'!$A:$A,$C100,'RESERVE BALANCES'!AM:AM)/1000</f>
        <v>0</v>
      </c>
      <c r="S100" s="22">
        <f>SUM(F100:R100)/(13)</f>
        <v>0</v>
      </c>
      <c r="U100" s="263">
        <f>S100-('B-09 2025R'!T100/1)</f>
        <v>0</v>
      </c>
    </row>
    <row r="101" spans="1:21" x14ac:dyDescent="0.25">
      <c r="A101" s="253">
        <f t="shared" si="12"/>
        <v>32</v>
      </c>
      <c r="B101" s="258"/>
      <c r="C101" s="253">
        <v>31253</v>
      </c>
      <c r="D101" s="248" t="s">
        <v>57</v>
      </c>
      <c r="F101" s="262">
        <f>SUMIF('RESERVE BALANCES'!$A:$A,$C101,'RESERVE BALANCES'!AA:AA)/1000</f>
        <v>0</v>
      </c>
      <c r="G101" s="262">
        <f>SUMIF('RESERVE BALANCES'!$A:$A,$C101,'RESERVE BALANCES'!AB:AB)/1000</f>
        <v>0</v>
      </c>
      <c r="H101" s="262">
        <f>SUMIF('RESERVE BALANCES'!$A:$A,$C101,'RESERVE BALANCES'!AC:AC)/1000</f>
        <v>0</v>
      </c>
      <c r="I101" s="262">
        <f>SUMIF('RESERVE BALANCES'!$A:$A,$C101,'RESERVE BALANCES'!AD:AD)/1000</f>
        <v>0</v>
      </c>
      <c r="J101" s="262">
        <f>SUMIF('RESERVE BALANCES'!$A:$A,$C101,'RESERVE BALANCES'!AE:AE)/1000</f>
        <v>0</v>
      </c>
      <c r="K101" s="262">
        <f>SUMIF('RESERVE BALANCES'!$A:$A,$C101,'RESERVE BALANCES'!AF:AF)/1000</f>
        <v>0</v>
      </c>
      <c r="L101" s="262">
        <f>SUMIF('RESERVE BALANCES'!$A:$A,$C101,'RESERVE BALANCES'!AG:AG)/1000</f>
        <v>0</v>
      </c>
      <c r="M101" s="262">
        <f>SUMIF('RESERVE BALANCES'!$A:$A,$C101,'RESERVE BALANCES'!AH:AH)/1000</f>
        <v>0</v>
      </c>
      <c r="N101" s="262">
        <f>SUMIF('RESERVE BALANCES'!$A:$A,$C101,'RESERVE BALANCES'!AI:AI)/1000</f>
        <v>0</v>
      </c>
      <c r="O101" s="262">
        <f>SUMIF('RESERVE BALANCES'!$A:$A,$C101,'RESERVE BALANCES'!AJ:AJ)/1000</f>
        <v>0</v>
      </c>
      <c r="P101" s="262">
        <f>SUMIF('RESERVE BALANCES'!$A:$A,$C101,'RESERVE BALANCES'!AK:AK)/1000</f>
        <v>0</v>
      </c>
      <c r="Q101" s="262">
        <f>SUMIF('RESERVE BALANCES'!$A:$A,$C101,'RESERVE BALANCES'!AL:AL)/1000</f>
        <v>0</v>
      </c>
      <c r="R101" s="262">
        <f>SUMIF('RESERVE BALANCES'!$A:$A,$C101,'RESERVE BALANCES'!AM:AM)/1000</f>
        <v>0</v>
      </c>
      <c r="S101" s="22">
        <f>SUM(F101:R101)/(13)</f>
        <v>0</v>
      </c>
      <c r="U101" s="263">
        <f>S101-('B-09 2025R'!T101/1)</f>
        <v>0</v>
      </c>
    </row>
    <row r="102" spans="1:21" x14ac:dyDescent="0.25">
      <c r="A102" s="253">
        <f t="shared" si="12"/>
        <v>33</v>
      </c>
      <c r="B102" s="258"/>
      <c r="C102" s="253">
        <v>31553</v>
      </c>
      <c r="D102" s="248" t="s">
        <v>59</v>
      </c>
      <c r="F102" s="262">
        <f>SUMIF('RESERVE BALANCES'!$A:$A,$C102,'RESERVE BALANCES'!AA:AA)/1000</f>
        <v>0</v>
      </c>
      <c r="G102" s="262">
        <f>SUMIF('RESERVE BALANCES'!$A:$A,$C102,'RESERVE BALANCES'!AB:AB)/1000</f>
        <v>0</v>
      </c>
      <c r="H102" s="262">
        <f>SUMIF('RESERVE BALANCES'!$A:$A,$C102,'RESERVE BALANCES'!AC:AC)/1000</f>
        <v>0</v>
      </c>
      <c r="I102" s="262">
        <f>SUMIF('RESERVE BALANCES'!$A:$A,$C102,'RESERVE BALANCES'!AD:AD)/1000</f>
        <v>0</v>
      </c>
      <c r="J102" s="262">
        <f>SUMIF('RESERVE BALANCES'!$A:$A,$C102,'RESERVE BALANCES'!AE:AE)/1000</f>
        <v>0</v>
      </c>
      <c r="K102" s="262">
        <f>SUMIF('RESERVE BALANCES'!$A:$A,$C102,'RESERVE BALANCES'!AF:AF)/1000</f>
        <v>0</v>
      </c>
      <c r="L102" s="262">
        <f>SUMIF('RESERVE BALANCES'!$A:$A,$C102,'RESERVE BALANCES'!AG:AG)/1000</f>
        <v>0</v>
      </c>
      <c r="M102" s="262">
        <f>SUMIF('RESERVE BALANCES'!$A:$A,$C102,'RESERVE BALANCES'!AH:AH)/1000</f>
        <v>0</v>
      </c>
      <c r="N102" s="262">
        <f>SUMIF('RESERVE BALANCES'!$A:$A,$C102,'RESERVE BALANCES'!AI:AI)/1000</f>
        <v>0</v>
      </c>
      <c r="O102" s="262">
        <f>SUMIF('RESERVE BALANCES'!$A:$A,$C102,'RESERVE BALANCES'!AJ:AJ)/1000</f>
        <v>0</v>
      </c>
      <c r="P102" s="262">
        <f>SUMIF('RESERVE BALANCES'!$A:$A,$C102,'RESERVE BALANCES'!AK:AK)/1000</f>
        <v>0</v>
      </c>
      <c r="Q102" s="262">
        <f>SUMIF('RESERVE BALANCES'!$A:$A,$C102,'RESERVE BALANCES'!AL:AL)/1000</f>
        <v>0</v>
      </c>
      <c r="R102" s="262">
        <f>SUMIF('RESERVE BALANCES'!$A:$A,$C102,'RESERVE BALANCES'!AM:AM)/1000</f>
        <v>0</v>
      </c>
      <c r="S102" s="22">
        <f>SUM(F102:R102)/(13)</f>
        <v>0</v>
      </c>
      <c r="U102" s="263">
        <f>S102-('B-09 2025R'!T102/1)</f>
        <v>0</v>
      </c>
    </row>
    <row r="103" spans="1:21" x14ac:dyDescent="0.25">
      <c r="A103" s="253">
        <f t="shared" si="12"/>
        <v>34</v>
      </c>
      <c r="B103" s="258"/>
      <c r="C103" s="253">
        <v>31653</v>
      </c>
      <c r="D103" s="248" t="s">
        <v>60</v>
      </c>
      <c r="F103" s="262">
        <f>SUMIF('RESERVE BALANCES'!$A:$A,$C103,'RESERVE BALANCES'!AA:AA)/1000</f>
        <v>0</v>
      </c>
      <c r="G103" s="262">
        <f>SUMIF('RESERVE BALANCES'!$A:$A,$C103,'RESERVE BALANCES'!AB:AB)/1000</f>
        <v>0</v>
      </c>
      <c r="H103" s="262">
        <f>SUMIF('RESERVE BALANCES'!$A:$A,$C103,'RESERVE BALANCES'!AC:AC)/1000</f>
        <v>0</v>
      </c>
      <c r="I103" s="262">
        <f>SUMIF('RESERVE BALANCES'!$A:$A,$C103,'RESERVE BALANCES'!AD:AD)/1000</f>
        <v>0</v>
      </c>
      <c r="J103" s="262">
        <f>SUMIF('RESERVE BALANCES'!$A:$A,$C103,'RESERVE BALANCES'!AE:AE)/1000</f>
        <v>0</v>
      </c>
      <c r="K103" s="262">
        <f>SUMIF('RESERVE BALANCES'!$A:$A,$C103,'RESERVE BALANCES'!AF:AF)/1000</f>
        <v>0</v>
      </c>
      <c r="L103" s="262">
        <f>SUMIF('RESERVE BALANCES'!$A:$A,$C103,'RESERVE BALANCES'!AG:AG)/1000</f>
        <v>0</v>
      </c>
      <c r="M103" s="262">
        <f>SUMIF('RESERVE BALANCES'!$A:$A,$C103,'RESERVE BALANCES'!AH:AH)/1000</f>
        <v>0</v>
      </c>
      <c r="N103" s="262">
        <f>SUMIF('RESERVE BALANCES'!$A:$A,$C103,'RESERVE BALANCES'!AI:AI)/1000</f>
        <v>0</v>
      </c>
      <c r="O103" s="262">
        <f>SUMIF('RESERVE BALANCES'!$A:$A,$C103,'RESERVE BALANCES'!AJ:AJ)/1000</f>
        <v>0</v>
      </c>
      <c r="P103" s="262">
        <f>SUMIF('RESERVE BALANCES'!$A:$A,$C103,'RESERVE BALANCES'!AK:AK)/1000</f>
        <v>0</v>
      </c>
      <c r="Q103" s="262">
        <f>SUMIF('RESERVE BALANCES'!$A:$A,$C103,'RESERVE BALANCES'!AL:AL)/1000</f>
        <v>0</v>
      </c>
      <c r="R103" s="262">
        <f>SUMIF('RESERVE BALANCES'!$A:$A,$C103,'RESERVE BALANCES'!AM:AM)/1000</f>
        <v>0</v>
      </c>
      <c r="S103" s="22">
        <f>SUM(F103:R103)/(13)</f>
        <v>0</v>
      </c>
      <c r="U103" s="263">
        <f>S103-('B-09 2025R'!T103/1)</f>
        <v>0</v>
      </c>
    </row>
    <row r="104" spans="1:21" x14ac:dyDescent="0.25">
      <c r="A104" s="253">
        <f t="shared" si="12"/>
        <v>35</v>
      </c>
      <c r="B104" s="258"/>
      <c r="C104" s="253"/>
      <c r="D104" s="275" t="s">
        <v>83</v>
      </c>
      <c r="E104" s="266"/>
      <c r="F104" s="25">
        <f t="shared" ref="F104" si="21">SUM(F100:F103)</f>
        <v>0</v>
      </c>
      <c r="G104" s="25">
        <f t="shared" ref="G104:R104" si="22">SUM(G100:G103)</f>
        <v>0</v>
      </c>
      <c r="H104" s="25">
        <f t="shared" si="22"/>
        <v>0</v>
      </c>
      <c r="I104" s="25">
        <f t="shared" si="22"/>
        <v>0</v>
      </c>
      <c r="J104" s="25">
        <f t="shared" si="22"/>
        <v>0</v>
      </c>
      <c r="K104" s="25">
        <f t="shared" si="22"/>
        <v>0</v>
      </c>
      <c r="L104" s="25">
        <f t="shared" si="22"/>
        <v>0</v>
      </c>
      <c r="M104" s="25">
        <f t="shared" si="22"/>
        <v>0</v>
      </c>
      <c r="N104" s="25">
        <f t="shared" si="22"/>
        <v>0</v>
      </c>
      <c r="O104" s="25">
        <f t="shared" si="22"/>
        <v>0</v>
      </c>
      <c r="P104" s="25">
        <f t="shared" si="22"/>
        <v>0</v>
      </c>
      <c r="Q104" s="25">
        <f t="shared" si="22"/>
        <v>0</v>
      </c>
      <c r="R104" s="25">
        <f t="shared" si="22"/>
        <v>0</v>
      </c>
      <c r="S104" s="25">
        <f>SUM(S100:S103)</f>
        <v>0</v>
      </c>
      <c r="U104" s="263">
        <f>S104-('B-09 2025R'!T104/1)</f>
        <v>0</v>
      </c>
    </row>
    <row r="105" spans="1:21" x14ac:dyDescent="0.25">
      <c r="A105" s="253">
        <f t="shared" si="12"/>
        <v>36</v>
      </c>
      <c r="B105" s="258"/>
      <c r="U105" s="300"/>
    </row>
    <row r="106" spans="1:21" x14ac:dyDescent="0.25">
      <c r="A106" s="253">
        <f t="shared" si="12"/>
        <v>37</v>
      </c>
      <c r="B106" s="258"/>
      <c r="C106" s="252"/>
      <c r="D106" s="275" t="s">
        <v>84</v>
      </c>
      <c r="E106" s="266"/>
      <c r="F106" s="265"/>
      <c r="G106" s="265"/>
      <c r="H106" s="265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8"/>
      <c r="U106" s="300"/>
    </row>
    <row r="107" spans="1:21" x14ac:dyDescent="0.25">
      <c r="A107" s="253">
        <f t="shared" si="12"/>
        <v>38</v>
      </c>
      <c r="B107" s="258"/>
      <c r="C107" s="253">
        <v>31154</v>
      </c>
      <c r="D107" s="248" t="s">
        <v>56</v>
      </c>
      <c r="F107" s="262">
        <f>SUMIF('RESERVE BALANCES'!$A:$A,$C107,'RESERVE BALANCES'!AA:AA)/1000</f>
        <v>7340.80375</v>
      </c>
      <c r="G107" s="262">
        <f>SUMIF('RESERVE BALANCES'!$A:$A,$C107,'RESERVE BALANCES'!AB:AB)/1000</f>
        <v>7390.2321199999997</v>
      </c>
      <c r="H107" s="262">
        <f>SUMIF('RESERVE BALANCES'!$A:$A,$C107,'RESERVE BALANCES'!AC:AC)/1000</f>
        <v>7439.6604900000002</v>
      </c>
      <c r="I107" s="262">
        <f>SUMIF('RESERVE BALANCES'!$A:$A,$C107,'RESERVE BALANCES'!AD:AD)/1000</f>
        <v>7489.0888600000008</v>
      </c>
      <c r="J107" s="262">
        <f>SUMIF('RESERVE BALANCES'!$A:$A,$C107,'RESERVE BALANCES'!AE:AE)/1000</f>
        <v>7538.5172300000004</v>
      </c>
      <c r="K107" s="262">
        <f>SUMIF('RESERVE BALANCES'!$A:$A,$C107,'RESERVE BALANCES'!AF:AF)/1000</f>
        <v>7587.9456000000009</v>
      </c>
      <c r="L107" s="262">
        <f>SUMIF('RESERVE BALANCES'!$A:$A,$C107,'RESERVE BALANCES'!AG:AG)/1000</f>
        <v>7637.3739700000006</v>
      </c>
      <c r="M107" s="262">
        <f>SUMIF('RESERVE BALANCES'!$A:$A,$C107,'RESERVE BALANCES'!AH:AH)/1000</f>
        <v>7686.8023400000011</v>
      </c>
      <c r="N107" s="262">
        <f>SUMIF('RESERVE BALANCES'!$A:$A,$C107,'RESERVE BALANCES'!AI:AI)/1000</f>
        <v>7736.2307100000007</v>
      </c>
      <c r="O107" s="262">
        <f>SUMIF('RESERVE BALANCES'!$A:$A,$C107,'RESERVE BALANCES'!AJ:AJ)/1000</f>
        <v>7785.6590800000013</v>
      </c>
      <c r="P107" s="262">
        <f>SUMIF('RESERVE BALANCES'!$A:$A,$C107,'RESERVE BALANCES'!AK:AK)/1000</f>
        <v>7835.0874500000009</v>
      </c>
      <c r="Q107" s="262">
        <f>SUMIF('RESERVE BALANCES'!$A:$A,$C107,'RESERVE BALANCES'!AL:AL)/1000</f>
        <v>7884.5158200000014</v>
      </c>
      <c r="R107" s="262">
        <f>SUMIF('RESERVE BALANCES'!$A:$A,$C107,'RESERVE BALANCES'!AM:AM)/1000</f>
        <v>7933.9441900000011</v>
      </c>
      <c r="S107" s="22">
        <f>SUM(F107:R107)/(13)</f>
        <v>7637.3739700000006</v>
      </c>
      <c r="U107" s="263">
        <f>S107-('B-09 2025R'!T107/1)</f>
        <v>0</v>
      </c>
    </row>
    <row r="108" spans="1:21" x14ac:dyDescent="0.25">
      <c r="A108" s="253">
        <f t="shared" si="12"/>
        <v>39</v>
      </c>
      <c r="B108" s="258"/>
      <c r="C108" s="253">
        <v>31254</v>
      </c>
      <c r="D108" s="248" t="s">
        <v>57</v>
      </c>
      <c r="F108" s="262">
        <f>SUMIF('RESERVE BALANCES'!$A:$A,$C108,'RESERVE BALANCES'!AA:AA)/1000</f>
        <v>16146.175740000012</v>
      </c>
      <c r="G108" s="262">
        <f>SUMIF('RESERVE BALANCES'!$A:$A,$C108,'RESERVE BALANCES'!AB:AB)/1000</f>
        <v>16326.708820000011</v>
      </c>
      <c r="H108" s="262">
        <f>SUMIF('RESERVE BALANCES'!$A:$A,$C108,'RESERVE BALANCES'!AC:AC)/1000</f>
        <v>16507.241900000012</v>
      </c>
      <c r="I108" s="262">
        <f>SUMIF('RESERVE BALANCES'!$A:$A,$C108,'RESERVE BALANCES'!AD:AD)/1000</f>
        <v>16687.774980000013</v>
      </c>
      <c r="J108" s="262">
        <f>SUMIF('RESERVE BALANCES'!$A:$A,$C108,'RESERVE BALANCES'!AE:AE)/1000</f>
        <v>16868.30806000001</v>
      </c>
      <c r="K108" s="262">
        <f>SUMIF('RESERVE BALANCES'!$A:$A,$C108,'RESERVE BALANCES'!AF:AF)/1000</f>
        <v>17048.841140000008</v>
      </c>
      <c r="L108" s="262">
        <f>SUMIF('RESERVE BALANCES'!$A:$A,$C108,'RESERVE BALANCES'!AG:AG)/1000</f>
        <v>17229.374220000005</v>
      </c>
      <c r="M108" s="262">
        <f>SUMIF('RESERVE BALANCES'!$A:$A,$C108,'RESERVE BALANCES'!AH:AH)/1000</f>
        <v>17409.907300000006</v>
      </c>
      <c r="N108" s="262">
        <f>SUMIF('RESERVE BALANCES'!$A:$A,$C108,'RESERVE BALANCES'!AI:AI)/1000</f>
        <v>17590.440380000004</v>
      </c>
      <c r="O108" s="262">
        <f>SUMIF('RESERVE BALANCES'!$A:$A,$C108,'RESERVE BALANCES'!AJ:AJ)/1000</f>
        <v>17770.973460000001</v>
      </c>
      <c r="P108" s="262">
        <f>SUMIF('RESERVE BALANCES'!$A:$A,$C108,'RESERVE BALANCES'!AK:AK)/1000</f>
        <v>17951.506539999998</v>
      </c>
      <c r="Q108" s="262">
        <f>SUMIF('RESERVE BALANCES'!$A:$A,$C108,'RESERVE BALANCES'!AL:AL)/1000</f>
        <v>18132.039619999996</v>
      </c>
      <c r="R108" s="262">
        <f>SUMIF('RESERVE BALANCES'!$A:$A,$C108,'RESERVE BALANCES'!AM:AM)/1000</f>
        <v>18312.572699999997</v>
      </c>
      <c r="S108" s="22">
        <f>SUM(F108:R108)/(13)</f>
        <v>17229.374220000005</v>
      </c>
      <c r="U108" s="263">
        <f>S108-('B-09 2025R'!T108/1)</f>
        <v>0</v>
      </c>
    </row>
    <row r="109" spans="1:21" x14ac:dyDescent="0.25">
      <c r="A109" s="253">
        <f t="shared" si="12"/>
        <v>40</v>
      </c>
      <c r="B109" s="258"/>
      <c r="C109" s="253">
        <v>31554</v>
      </c>
      <c r="D109" s="248" t="s">
        <v>59</v>
      </c>
      <c r="F109" s="262">
        <f>SUMIF('RESERVE BALANCES'!$A:$A,$C109,'RESERVE BALANCES'!AA:AA)/1000</f>
        <v>10029.918600000015</v>
      </c>
      <c r="G109" s="262">
        <f>SUMIF('RESERVE BALANCES'!$A:$A,$C109,'RESERVE BALANCES'!AB:AB)/1000</f>
        <v>10066.074920000015</v>
      </c>
      <c r="H109" s="262">
        <f>SUMIF('RESERVE BALANCES'!$A:$A,$C109,'RESERVE BALANCES'!AC:AC)/1000</f>
        <v>10102.231240000016</v>
      </c>
      <c r="I109" s="262">
        <f>SUMIF('RESERVE BALANCES'!$A:$A,$C109,'RESERVE BALANCES'!AD:AD)/1000</f>
        <v>10138.387560000016</v>
      </c>
      <c r="J109" s="262">
        <f>SUMIF('RESERVE BALANCES'!$A:$A,$C109,'RESERVE BALANCES'!AE:AE)/1000</f>
        <v>10174.543880000016</v>
      </c>
      <c r="K109" s="262">
        <f>SUMIF('RESERVE BALANCES'!$A:$A,$C109,'RESERVE BALANCES'!AF:AF)/1000</f>
        <v>10210.700200000016</v>
      </c>
      <c r="L109" s="262">
        <f>SUMIF('RESERVE BALANCES'!$A:$A,$C109,'RESERVE BALANCES'!AG:AG)/1000</f>
        <v>10246.856520000016</v>
      </c>
      <c r="M109" s="262">
        <f>SUMIF('RESERVE BALANCES'!$A:$A,$C109,'RESERVE BALANCES'!AH:AH)/1000</f>
        <v>10283.012840000016</v>
      </c>
      <c r="N109" s="262">
        <f>SUMIF('RESERVE BALANCES'!$A:$A,$C109,'RESERVE BALANCES'!AI:AI)/1000</f>
        <v>10319.169160000018</v>
      </c>
      <c r="O109" s="262">
        <f>SUMIF('RESERVE BALANCES'!$A:$A,$C109,'RESERVE BALANCES'!AJ:AJ)/1000</f>
        <v>10355.325480000018</v>
      </c>
      <c r="P109" s="262">
        <f>SUMIF('RESERVE BALANCES'!$A:$A,$C109,'RESERVE BALANCES'!AK:AK)/1000</f>
        <v>10391.481800000018</v>
      </c>
      <c r="Q109" s="262">
        <f>SUMIF('RESERVE BALANCES'!$A:$A,$C109,'RESERVE BALANCES'!AL:AL)/1000</f>
        <v>10427.638120000018</v>
      </c>
      <c r="R109" s="262">
        <f>SUMIF('RESERVE BALANCES'!$A:$A,$C109,'RESERVE BALANCES'!AM:AM)/1000</f>
        <v>10463.794440000018</v>
      </c>
      <c r="S109" s="22">
        <f>SUM(F109:R109)/(13)</f>
        <v>10246.856520000018</v>
      </c>
      <c r="U109" s="263">
        <f>S109-('B-09 2025R'!T109/1)</f>
        <v>1.8189894035458565E-11</v>
      </c>
    </row>
    <row r="110" spans="1:21" x14ac:dyDescent="0.25">
      <c r="A110" s="253">
        <f t="shared" si="12"/>
        <v>41</v>
      </c>
      <c r="B110" s="258"/>
      <c r="C110" s="253">
        <v>31654</v>
      </c>
      <c r="D110" s="248" t="s">
        <v>60</v>
      </c>
      <c r="F110" s="262">
        <f>SUMIF('RESERVE BALANCES'!$A:$A,$C110,'RESERVE BALANCES'!AA:AA)/1000</f>
        <v>377.52843999999982</v>
      </c>
      <c r="G110" s="262">
        <f>SUMIF('RESERVE BALANCES'!$A:$A,$C110,'RESERVE BALANCES'!AB:AB)/1000</f>
        <v>378.6291299999998</v>
      </c>
      <c r="H110" s="262">
        <f>SUMIF('RESERVE BALANCES'!$A:$A,$C110,'RESERVE BALANCES'!AC:AC)/1000</f>
        <v>379.72981999999985</v>
      </c>
      <c r="I110" s="262">
        <f>SUMIF('RESERVE BALANCES'!$A:$A,$C110,'RESERVE BALANCES'!AD:AD)/1000</f>
        <v>380.83050999999983</v>
      </c>
      <c r="J110" s="262">
        <f>SUMIF('RESERVE BALANCES'!$A:$A,$C110,'RESERVE BALANCES'!AE:AE)/1000</f>
        <v>381.93119999999982</v>
      </c>
      <c r="K110" s="262">
        <f>SUMIF('RESERVE BALANCES'!$A:$A,$C110,'RESERVE BALANCES'!AF:AF)/1000</f>
        <v>383.03188999999986</v>
      </c>
      <c r="L110" s="262">
        <f>SUMIF('RESERVE BALANCES'!$A:$A,$C110,'RESERVE BALANCES'!AG:AG)/1000</f>
        <v>384.13257999999985</v>
      </c>
      <c r="M110" s="262">
        <f>SUMIF('RESERVE BALANCES'!$A:$A,$C110,'RESERVE BALANCES'!AH:AH)/1000</f>
        <v>385.23326999999983</v>
      </c>
      <c r="N110" s="262">
        <f>SUMIF('RESERVE BALANCES'!$A:$A,$C110,'RESERVE BALANCES'!AI:AI)/1000</f>
        <v>386.33395999999982</v>
      </c>
      <c r="O110" s="262">
        <f>SUMIF('RESERVE BALANCES'!$A:$A,$C110,'RESERVE BALANCES'!AJ:AJ)/1000</f>
        <v>387.43464999999986</v>
      </c>
      <c r="P110" s="262">
        <f>SUMIF('RESERVE BALANCES'!$A:$A,$C110,'RESERVE BALANCES'!AK:AK)/1000</f>
        <v>388.53533999999985</v>
      </c>
      <c r="Q110" s="262">
        <f>SUMIF('RESERVE BALANCES'!$A:$A,$C110,'RESERVE BALANCES'!AL:AL)/1000</f>
        <v>389.63602999999983</v>
      </c>
      <c r="R110" s="262">
        <f>SUMIF('RESERVE BALANCES'!$A:$A,$C110,'RESERVE BALANCES'!AM:AM)/1000</f>
        <v>390.73671999999988</v>
      </c>
      <c r="S110" s="22">
        <f>SUM(F110:R110)/(13)</f>
        <v>384.13257999999979</v>
      </c>
      <c r="U110" s="263">
        <f>S110-('B-09 2025R'!T110/1)</f>
        <v>0</v>
      </c>
    </row>
    <row r="111" spans="1:21" x14ac:dyDescent="0.25">
      <c r="A111" s="253">
        <f t="shared" si="12"/>
        <v>42</v>
      </c>
      <c r="B111" s="258"/>
      <c r="C111" s="253"/>
      <c r="D111" s="275" t="s">
        <v>85</v>
      </c>
      <c r="E111" s="266"/>
      <c r="F111" s="25">
        <f t="shared" ref="F111" si="23">SUM(F107:F110)</f>
        <v>33894.426530000033</v>
      </c>
      <c r="G111" s="25">
        <f t="shared" ref="G111:R111" si="24">SUM(G107:G110)</f>
        <v>34161.64499000003</v>
      </c>
      <c r="H111" s="25">
        <f t="shared" si="24"/>
        <v>34428.863450000026</v>
      </c>
      <c r="I111" s="25">
        <f t="shared" si="24"/>
        <v>34696.08191000003</v>
      </c>
      <c r="J111" s="25">
        <f t="shared" si="24"/>
        <v>34963.300370000026</v>
      </c>
      <c r="K111" s="25">
        <f t="shared" si="24"/>
        <v>35230.518830000023</v>
      </c>
      <c r="L111" s="25">
        <f t="shared" si="24"/>
        <v>35497.737290000019</v>
      </c>
      <c r="M111" s="25">
        <f t="shared" si="24"/>
        <v>35764.955750000023</v>
      </c>
      <c r="N111" s="25">
        <f t="shared" si="24"/>
        <v>36032.174210000019</v>
      </c>
      <c r="O111" s="25">
        <f t="shared" si="24"/>
        <v>36299.392670000023</v>
      </c>
      <c r="P111" s="25">
        <f t="shared" si="24"/>
        <v>36566.611130000019</v>
      </c>
      <c r="Q111" s="25">
        <f t="shared" si="24"/>
        <v>36833.829590000016</v>
      </c>
      <c r="R111" s="25">
        <f t="shared" si="24"/>
        <v>37101.048050000019</v>
      </c>
      <c r="S111" s="25">
        <f>SUM(S107:S110)</f>
        <v>35497.737290000019</v>
      </c>
      <c r="U111" s="263">
        <f>S111-('B-09 2025R'!T111/1)</f>
        <v>0</v>
      </c>
    </row>
    <row r="112" spans="1:21" x14ac:dyDescent="0.25">
      <c r="A112" s="253">
        <f t="shared" si="12"/>
        <v>43</v>
      </c>
      <c r="B112" s="258"/>
      <c r="C112" s="253"/>
      <c r="F112" s="250"/>
      <c r="G112" s="250"/>
      <c r="H112" s="18"/>
      <c r="I112" s="18"/>
      <c r="J112" s="28"/>
      <c r="K112" s="18"/>
      <c r="L112" s="28"/>
      <c r="M112" s="18"/>
      <c r="N112" s="28"/>
      <c r="O112" s="18"/>
      <c r="P112" s="28"/>
      <c r="Q112" s="18"/>
      <c r="R112" s="28"/>
      <c r="S112" s="18"/>
      <c r="U112" s="300"/>
    </row>
    <row r="113" spans="1:21" ht="13.8" thickBot="1" x14ac:dyDescent="0.3">
      <c r="A113" s="255">
        <f t="shared" si="12"/>
        <v>44</v>
      </c>
      <c r="B113" s="39" t="s">
        <v>70</v>
      </c>
      <c r="C113" s="247"/>
      <c r="D113" s="247"/>
      <c r="E113" s="247"/>
      <c r="F113" s="247"/>
      <c r="G113" s="247"/>
      <c r="H113" s="247"/>
      <c r="I113" s="247"/>
      <c r="J113" s="247"/>
      <c r="K113" s="247"/>
      <c r="L113" s="247"/>
      <c r="M113" s="247"/>
      <c r="N113" s="247"/>
      <c r="O113" s="247"/>
      <c r="P113" s="269"/>
      <c r="Q113" s="247"/>
      <c r="R113" s="247"/>
      <c r="S113" s="247"/>
      <c r="U113" s="300"/>
    </row>
    <row r="114" spans="1:21" x14ac:dyDescent="0.25">
      <c r="A114" s="248" t="str">
        <f>+$A$57</f>
        <v>Supporting Schedules:</v>
      </c>
      <c r="P114" s="250"/>
      <c r="Q114" s="248" t="str">
        <f>+$Q$57</f>
        <v>Recap Schedules:  B-09</v>
      </c>
      <c r="U114" s="300"/>
    </row>
    <row r="115" spans="1:21" ht="13.8" thickBot="1" x14ac:dyDescent="0.3">
      <c r="A115" s="247" t="str">
        <f>$A$1</f>
        <v>SCHEDULE B-10</v>
      </c>
      <c r="B115" s="247"/>
      <c r="C115" s="247"/>
      <c r="D115" s="247"/>
      <c r="E115" s="247"/>
      <c r="F115" s="247"/>
      <c r="G115" s="247" t="str">
        <f>$G$1</f>
        <v>MONTHLY RESERVE BALANCES TEST YEAR - 13 MONTHS</v>
      </c>
      <c r="H115" s="247"/>
      <c r="I115" s="247"/>
      <c r="J115" s="247"/>
      <c r="K115" s="247"/>
      <c r="L115" s="247"/>
      <c r="M115" s="247"/>
      <c r="N115" s="247"/>
      <c r="O115" s="247"/>
      <c r="P115" s="269"/>
      <c r="Q115" s="247"/>
      <c r="R115" s="247"/>
      <c r="S115" s="247" t="str">
        <f>"Page 3 of " &amp; $Q$1</f>
        <v>Page 3 of 30</v>
      </c>
      <c r="U115" s="300"/>
    </row>
    <row r="116" spans="1:21" x14ac:dyDescent="0.25">
      <c r="A116" s="248" t="str">
        <f>$A$2</f>
        <v>FLORIDA PUBLIC SERVICE COMMISSION</v>
      </c>
      <c r="B116" s="270"/>
      <c r="E116" s="250"/>
      <c r="F116" s="250" t="str">
        <f>$F$2</f>
        <v xml:space="preserve">                  EXPLANATION:</v>
      </c>
      <c r="G116" s="248" t="str">
        <f>IF($G$2="","",$G$2)</f>
        <v>Provide the monthly reserve balances for each account or sub-account to which an individual depreciation</v>
      </c>
      <c r="K116" s="271"/>
      <c r="L116" s="271"/>
      <c r="N116" s="271"/>
      <c r="O116" s="271"/>
      <c r="P116" s="272"/>
      <c r="Q116" s="248" t="str">
        <f>$Q$2</f>
        <v>Type of data shown:</v>
      </c>
      <c r="S116" s="249"/>
      <c r="U116" s="300"/>
    </row>
    <row r="117" spans="1:21" x14ac:dyDescent="0.25">
      <c r="B117" s="270"/>
      <c r="G117" s="248" t="str">
        <f>IF($G$3="","",$G$3)</f>
        <v>rate is applied.</v>
      </c>
      <c r="K117" s="250"/>
      <c r="L117" s="249"/>
      <c r="O117" s="250"/>
      <c r="P117" s="250" t="str">
        <f>IF($P$3=0,"",$P$3)</f>
        <v>XX</v>
      </c>
      <c r="Q117" s="249" t="str">
        <f>$Q$3</f>
        <v>Projected Test Year Ended 12/31/2025</v>
      </c>
      <c r="S117" s="250"/>
      <c r="U117" s="300"/>
    </row>
    <row r="118" spans="1:21" x14ac:dyDescent="0.25">
      <c r="A118" s="248" t="str">
        <f>$A$4</f>
        <v>COMPANY: TAMPA ELECTRIC COMPANY</v>
      </c>
      <c r="B118" s="270"/>
      <c r="G118" s="248" t="str">
        <f>IF($G$4="","",$G$4)</f>
        <v/>
      </c>
      <c r="K118" s="250"/>
      <c r="L118" s="249"/>
      <c r="M118" s="250"/>
      <c r="P118" s="250" t="str">
        <f>IF($P$4=0,"",$P$4)</f>
        <v/>
      </c>
      <c r="Q118" s="249" t="str">
        <f>$Q$4</f>
        <v>Projected Prior Year Ended 12/31/2024</v>
      </c>
      <c r="S118" s="250"/>
      <c r="U118" s="300"/>
    </row>
    <row r="119" spans="1:21" x14ac:dyDescent="0.25">
      <c r="B119" s="270"/>
      <c r="F119" s="248" t="str">
        <f>IF(+$F$5="","",$F$5)</f>
        <v/>
      </c>
      <c r="K119" s="250"/>
      <c r="L119" s="249"/>
      <c r="M119" s="250"/>
      <c r="P119" s="250" t="str">
        <f>IF($P$5=0,"",$P$5)</f>
        <v/>
      </c>
      <c r="Q119" s="249" t="str">
        <f>$Q$5</f>
        <v>Historical Prior Year Ended 12/31/2023</v>
      </c>
      <c r="S119" s="250"/>
      <c r="U119" s="300"/>
    </row>
    <row r="120" spans="1:21" x14ac:dyDescent="0.25">
      <c r="B120" s="270"/>
      <c r="K120" s="250"/>
      <c r="L120" s="249"/>
      <c r="M120" s="250"/>
      <c r="P120" s="250"/>
      <c r="Q120" s="249" t="str">
        <f>$Q$6</f>
        <v>Witness: C. Aldazabal / J. Chronister / R. Latta</v>
      </c>
      <c r="S120" s="250"/>
      <c r="U120" s="300"/>
    </row>
    <row r="121" spans="1:21" ht="13.8" thickBot="1" x14ac:dyDescent="0.3">
      <c r="A121" s="247" t="str">
        <f>A$7</f>
        <v>DOCKET No. 20240026-EI</v>
      </c>
      <c r="B121" s="273"/>
      <c r="C121" s="247"/>
      <c r="D121" s="247"/>
      <c r="E121" s="247"/>
      <c r="F121" s="247" t="str">
        <f>IF(+$F$7="","",$F$7)</f>
        <v/>
      </c>
      <c r="G121" s="247"/>
      <c r="H121" s="255" t="str">
        <f>IF($H$7="","",$H$7)</f>
        <v>(Dollars in 000's)</v>
      </c>
      <c r="I121" s="255"/>
      <c r="J121" s="247"/>
      <c r="K121" s="247"/>
      <c r="L121" s="247"/>
      <c r="M121" s="247"/>
      <c r="N121" s="247"/>
      <c r="O121" s="247"/>
      <c r="P121" s="269"/>
      <c r="Q121" s="247" t="str">
        <f>$Q$7</f>
        <v xml:space="preserve">              K. Stryker / C. Whitworth</v>
      </c>
      <c r="R121" s="247"/>
      <c r="S121" s="247"/>
      <c r="U121" s="300"/>
    </row>
    <row r="122" spans="1:21" x14ac:dyDescent="0.25">
      <c r="C122" s="251"/>
      <c r="D122" s="251"/>
      <c r="E122" s="251"/>
      <c r="F122" s="251"/>
      <c r="G122" s="251"/>
      <c r="H122" s="251"/>
      <c r="I122" s="251"/>
      <c r="J122" s="251"/>
      <c r="K122" s="251"/>
      <c r="L122" s="251"/>
      <c r="M122" s="251"/>
      <c r="N122" s="251"/>
      <c r="O122" s="251"/>
      <c r="P122" s="252"/>
      <c r="Q122" s="251"/>
      <c r="R122" s="251"/>
      <c r="S122" s="251"/>
      <c r="U122" s="300"/>
    </row>
    <row r="123" spans="1:21" x14ac:dyDescent="0.25">
      <c r="C123" s="251"/>
      <c r="D123" s="251"/>
      <c r="E123" s="251"/>
      <c r="F123" s="251"/>
      <c r="G123" s="251"/>
      <c r="H123" s="251"/>
      <c r="I123" s="251"/>
      <c r="J123" s="251"/>
      <c r="K123" s="253"/>
      <c r="L123" s="253"/>
      <c r="M123" s="251"/>
      <c r="N123" s="251"/>
      <c r="O123" s="251"/>
      <c r="P123" s="252"/>
      <c r="Q123" s="251"/>
      <c r="R123" s="251"/>
      <c r="S123" s="251"/>
      <c r="U123" s="300"/>
    </row>
    <row r="124" spans="1:21" x14ac:dyDescent="0.25">
      <c r="C124" s="253" t="s">
        <v>16</v>
      </c>
      <c r="D124" s="253" t="s">
        <v>16</v>
      </c>
      <c r="F124" s="253" t="s">
        <v>17</v>
      </c>
      <c r="G124" s="253" t="s">
        <v>18</v>
      </c>
      <c r="H124" s="251" t="s">
        <v>19</v>
      </c>
      <c r="I124" s="251" t="s">
        <v>20</v>
      </c>
      <c r="J124" s="253" t="s">
        <v>21</v>
      </c>
      <c r="K124" s="251" t="s">
        <v>22</v>
      </c>
      <c r="L124" s="253" t="s">
        <v>23</v>
      </c>
      <c r="M124" s="253" t="s">
        <v>24</v>
      </c>
      <c r="N124" s="253" t="s">
        <v>25</v>
      </c>
      <c r="O124" s="253" t="s">
        <v>26</v>
      </c>
      <c r="P124" s="253" t="s">
        <v>27</v>
      </c>
      <c r="Q124" s="253" t="s">
        <v>28</v>
      </c>
      <c r="R124" s="253" t="s">
        <v>29</v>
      </c>
      <c r="S124" s="253" t="s">
        <v>30</v>
      </c>
      <c r="U124" s="300"/>
    </row>
    <row r="125" spans="1:21" x14ac:dyDescent="0.25">
      <c r="A125" s="253" t="s">
        <v>31</v>
      </c>
      <c r="B125" s="253"/>
      <c r="C125" s="253" t="s">
        <v>32</v>
      </c>
      <c r="D125" s="253" t="s">
        <v>32</v>
      </c>
      <c r="E125" s="251"/>
      <c r="F125" s="253"/>
      <c r="G125" s="253"/>
      <c r="H125" s="253"/>
      <c r="I125" s="253"/>
      <c r="J125" s="253"/>
      <c r="K125" s="253"/>
      <c r="L125" s="251"/>
      <c r="M125" s="253"/>
      <c r="N125" s="253"/>
      <c r="O125" s="253"/>
      <c r="P125" s="251"/>
      <c r="Q125" s="251"/>
      <c r="R125" s="251"/>
      <c r="S125" s="253" t="s">
        <v>33</v>
      </c>
      <c r="U125" s="300"/>
    </row>
    <row r="126" spans="1:21" ht="13.8" thickBot="1" x14ac:dyDescent="0.3">
      <c r="A126" s="255" t="s">
        <v>35</v>
      </c>
      <c r="B126" s="255"/>
      <c r="C126" s="255" t="s">
        <v>36</v>
      </c>
      <c r="D126" s="255" t="s">
        <v>37</v>
      </c>
      <c r="E126" s="255"/>
      <c r="F126" s="274" t="str">
        <f>F$12</f>
        <v>12/2024</v>
      </c>
      <c r="G126" s="274" t="str">
        <f t="shared" ref="G126:R126" si="25">G$12</f>
        <v>1/2025</v>
      </c>
      <c r="H126" s="274" t="str">
        <f t="shared" si="25"/>
        <v>2/2025</v>
      </c>
      <c r="I126" s="274" t="str">
        <f t="shared" si="25"/>
        <v>3/2025</v>
      </c>
      <c r="J126" s="274" t="str">
        <f t="shared" si="25"/>
        <v>4/2025</v>
      </c>
      <c r="K126" s="274" t="str">
        <f t="shared" si="25"/>
        <v>5/2025</v>
      </c>
      <c r="L126" s="274" t="str">
        <f t="shared" si="25"/>
        <v>6/2025</v>
      </c>
      <c r="M126" s="274" t="str">
        <f t="shared" si="25"/>
        <v>7/2025</v>
      </c>
      <c r="N126" s="274" t="str">
        <f t="shared" si="25"/>
        <v>8/2025</v>
      </c>
      <c r="O126" s="274" t="str">
        <f t="shared" si="25"/>
        <v>9/2025</v>
      </c>
      <c r="P126" s="274" t="str">
        <f t="shared" si="25"/>
        <v>10/2025</v>
      </c>
      <c r="Q126" s="274" t="str">
        <f t="shared" si="25"/>
        <v>11/2025</v>
      </c>
      <c r="R126" s="274" t="str">
        <f t="shared" si="25"/>
        <v>12/2025</v>
      </c>
      <c r="S126" s="256" t="s">
        <v>51</v>
      </c>
      <c r="U126" s="300"/>
    </row>
    <row r="127" spans="1:21" x14ac:dyDescent="0.25">
      <c r="A127" s="253">
        <v>1</v>
      </c>
      <c r="B127" s="253"/>
      <c r="P127" s="250"/>
      <c r="U127" s="300"/>
    </row>
    <row r="128" spans="1:21" x14ac:dyDescent="0.25">
      <c r="A128" s="253">
        <f>A127+1</f>
        <v>2</v>
      </c>
      <c r="B128" s="258"/>
      <c r="C128" s="253">
        <v>31247</v>
      </c>
      <c r="D128" s="248" t="s">
        <v>86</v>
      </c>
      <c r="F128" s="262">
        <f>SUMIF('RESERVE BALANCES'!$A:$A,$C128,'RESERVE BALANCES'!AA:AA)/1000</f>
        <v>10187.109649999999</v>
      </c>
      <c r="G128" s="262">
        <f>SUMIF('RESERVE BALANCES'!$A:$A,$C128,'RESERVE BALANCES'!AB:AB)/1000</f>
        <v>10187.109649999999</v>
      </c>
      <c r="H128" s="262">
        <f>SUMIF('RESERVE BALANCES'!$A:$A,$C128,'RESERVE BALANCES'!AC:AC)/1000</f>
        <v>10187.109649999999</v>
      </c>
      <c r="I128" s="262">
        <f>SUMIF('RESERVE BALANCES'!$A:$A,$C128,'RESERVE BALANCES'!AD:AD)/1000</f>
        <v>10187.109649999999</v>
      </c>
      <c r="J128" s="262">
        <f>SUMIF('RESERVE BALANCES'!$A:$A,$C128,'RESERVE BALANCES'!AE:AE)/1000</f>
        <v>10187.109649999999</v>
      </c>
      <c r="K128" s="262">
        <f>SUMIF('RESERVE BALANCES'!$A:$A,$C128,'RESERVE BALANCES'!AF:AF)/1000</f>
        <v>10187.109649999999</v>
      </c>
      <c r="L128" s="262">
        <f>SUMIF('RESERVE BALANCES'!$A:$A,$C128,'RESERVE BALANCES'!AG:AG)/1000</f>
        <v>10187.109649999999</v>
      </c>
      <c r="M128" s="262">
        <f>SUMIF('RESERVE BALANCES'!$A:$A,$C128,'RESERVE BALANCES'!AH:AH)/1000</f>
        <v>10187.109649999999</v>
      </c>
      <c r="N128" s="262">
        <f>SUMIF('RESERVE BALANCES'!$A:$A,$C128,'RESERVE BALANCES'!AI:AI)/1000</f>
        <v>10187.109649999999</v>
      </c>
      <c r="O128" s="262">
        <f>SUMIF('RESERVE BALANCES'!$A:$A,$C128,'RESERVE BALANCES'!AJ:AJ)/1000</f>
        <v>10187.109649999999</v>
      </c>
      <c r="P128" s="262">
        <f>SUMIF('RESERVE BALANCES'!$A:$A,$C128,'RESERVE BALANCES'!AK:AK)/1000</f>
        <v>10187.109649999999</v>
      </c>
      <c r="Q128" s="262">
        <f>SUMIF('RESERVE BALANCES'!$A:$A,$C128,'RESERVE BALANCES'!AL:AL)/1000</f>
        <v>10187.109649999999</v>
      </c>
      <c r="R128" s="262">
        <f>SUMIF('RESERVE BALANCES'!$A:$A,$C128,'RESERVE BALANCES'!AM:AM)/1000</f>
        <v>10187.109649999999</v>
      </c>
      <c r="S128" s="22">
        <f>SUM(F128:R128)/(13)</f>
        <v>10187.109649999999</v>
      </c>
      <c r="U128" s="263">
        <f>S128-('B-09 2025R'!T128/1)</f>
        <v>0</v>
      </c>
    </row>
    <row r="129" spans="1:21" x14ac:dyDescent="0.25">
      <c r="A129" s="253">
        <f t="shared" ref="A129:A170" si="26">A128+1</f>
        <v>3</v>
      </c>
      <c r="B129" s="258"/>
      <c r="C129" s="251">
        <v>31647</v>
      </c>
      <c r="D129" s="248" t="s">
        <v>87</v>
      </c>
      <c r="F129" s="262">
        <f>SUMIF('RESERVE BALANCES'!$A:$A,$C129,'RESERVE BALANCES'!AA:AA)/1000</f>
        <v>312.57224000000002</v>
      </c>
      <c r="G129" s="262">
        <f>SUMIF('RESERVE BALANCES'!$A:$A,$C129,'RESERVE BALANCES'!AB:AB)/1000</f>
        <v>321.69438000000008</v>
      </c>
      <c r="H129" s="262">
        <f>SUMIF('RESERVE BALANCES'!$A:$A,$C129,'RESERVE BALANCES'!AC:AC)/1000</f>
        <v>316.93997000000007</v>
      </c>
      <c r="I129" s="262">
        <f>SUMIF('RESERVE BALANCES'!$A:$A,$C129,'RESERVE BALANCES'!AD:AD)/1000</f>
        <v>310.35834000000017</v>
      </c>
      <c r="J129" s="262">
        <f>SUMIF('RESERVE BALANCES'!$A:$A,$C129,'RESERVE BALANCES'!AE:AE)/1000</f>
        <v>310.95359000000013</v>
      </c>
      <c r="K129" s="262">
        <f>SUMIF('RESERVE BALANCES'!$A:$A,$C129,'RESERVE BALANCES'!AF:AF)/1000</f>
        <v>319.62777000000011</v>
      </c>
      <c r="L129" s="262">
        <f>SUMIF('RESERVE BALANCES'!$A:$A,$C129,'RESERVE BALANCES'!AG:AG)/1000</f>
        <v>328.30195000000015</v>
      </c>
      <c r="M129" s="262">
        <f>SUMIF('RESERVE BALANCES'!$A:$A,$C129,'RESERVE BALANCES'!AH:AH)/1000</f>
        <v>336.97613000000013</v>
      </c>
      <c r="N129" s="262">
        <f>SUMIF('RESERVE BALANCES'!$A:$A,$C129,'RESERVE BALANCES'!AI:AI)/1000</f>
        <v>345.6503100000001</v>
      </c>
      <c r="O129" s="262">
        <f>SUMIF('RESERVE BALANCES'!$A:$A,$C129,'RESERVE BALANCES'!AJ:AJ)/1000</f>
        <v>354.32449000000008</v>
      </c>
      <c r="P129" s="262">
        <f>SUMIF('RESERVE BALANCES'!$A:$A,$C129,'RESERVE BALANCES'!AK:AK)/1000</f>
        <v>362.99867000000012</v>
      </c>
      <c r="Q129" s="262">
        <f>SUMIF('RESERVE BALANCES'!$A:$A,$C129,'RESERVE BALANCES'!AL:AL)/1000</f>
        <v>371.6728500000001</v>
      </c>
      <c r="R129" s="262">
        <f>SUMIF('RESERVE BALANCES'!$A:$A,$C129,'RESERVE BALANCES'!AM:AM)/1000</f>
        <v>380.34703000000007</v>
      </c>
      <c r="S129" s="22">
        <f>SUM(F129:R129)/(13)</f>
        <v>336.33982461538466</v>
      </c>
      <c r="U129" s="263">
        <f>S129-('B-09 2025R'!T129/1)</f>
        <v>4.6153846255947428E-6</v>
      </c>
    </row>
    <row r="130" spans="1:21" x14ac:dyDescent="0.25">
      <c r="A130" s="253">
        <f t="shared" si="26"/>
        <v>4</v>
      </c>
      <c r="B130" s="258"/>
      <c r="C130" s="253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U130" s="263"/>
    </row>
    <row r="131" spans="1:21" ht="13.8" thickBot="1" x14ac:dyDescent="0.3">
      <c r="A131" s="253">
        <f t="shared" si="26"/>
        <v>5</v>
      </c>
      <c r="B131" s="258"/>
      <c r="C131" s="253"/>
      <c r="D131" s="276" t="s">
        <v>88</v>
      </c>
      <c r="F131" s="36">
        <f>SUM(F22,F30,F38,F46,F54,F76,F83,F90,F97,F104,F111,F128,F129)</f>
        <v>554930.87777000014</v>
      </c>
      <c r="G131" s="36">
        <f t="shared" ref="G131:R131" si="27">SUM(G22,G30,G38,G46,G54,G76,G83,G90,G97,G104,G111,G128,G129)</f>
        <v>559596.13985000015</v>
      </c>
      <c r="H131" s="36">
        <f t="shared" si="27"/>
        <v>564250.88481000008</v>
      </c>
      <c r="I131" s="36">
        <f t="shared" si="27"/>
        <v>568923.11799000029</v>
      </c>
      <c r="J131" s="36">
        <f t="shared" si="27"/>
        <v>573473.92963000014</v>
      </c>
      <c r="K131" s="36">
        <f t="shared" si="27"/>
        <v>578165.72776000015</v>
      </c>
      <c r="L131" s="36">
        <f t="shared" si="27"/>
        <v>582572.6670700002</v>
      </c>
      <c r="M131" s="36">
        <f t="shared" si="27"/>
        <v>587209.72199000011</v>
      </c>
      <c r="N131" s="36">
        <f t="shared" si="27"/>
        <v>591304.62926000019</v>
      </c>
      <c r="O131" s="36">
        <f t="shared" si="27"/>
        <v>595110.62845000019</v>
      </c>
      <c r="P131" s="36">
        <f t="shared" si="27"/>
        <v>599785.47969000007</v>
      </c>
      <c r="Q131" s="36">
        <f t="shared" si="27"/>
        <v>604462.58272000006</v>
      </c>
      <c r="R131" s="36">
        <f t="shared" si="27"/>
        <v>608896.03644000005</v>
      </c>
      <c r="S131" s="36">
        <f>SUM(S22,S30,S38,S46,S54,S76,S83,S90,S97,S104,S111,S128,S129)</f>
        <v>582206.34026384621</v>
      </c>
      <c r="U131" s="263">
        <f>S131-('B-09 2025R'!T131/1)</f>
        <v>3.8462458178400993E-6</v>
      </c>
    </row>
    <row r="132" spans="1:21" ht="13.8" thickTop="1" x14ac:dyDescent="0.25">
      <c r="A132" s="253">
        <f t="shared" si="26"/>
        <v>6</v>
      </c>
      <c r="B132" s="258"/>
      <c r="C132" s="253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  <c r="R132" s="250"/>
      <c r="S132" s="18"/>
      <c r="U132" s="263"/>
    </row>
    <row r="133" spans="1:21" ht="13.8" thickBot="1" x14ac:dyDescent="0.3">
      <c r="A133" s="253">
        <f t="shared" si="26"/>
        <v>7</v>
      </c>
      <c r="B133" s="253"/>
      <c r="C133" s="253"/>
      <c r="D133" s="248" t="s">
        <v>89</v>
      </c>
      <c r="F133" s="36">
        <f t="shared" ref="F133" si="28">F131</f>
        <v>554930.87777000014</v>
      </c>
      <c r="G133" s="36">
        <f t="shared" ref="G133:R133" si="29">G131</f>
        <v>559596.13985000015</v>
      </c>
      <c r="H133" s="36">
        <f t="shared" si="29"/>
        <v>564250.88481000008</v>
      </c>
      <c r="I133" s="36">
        <f t="shared" si="29"/>
        <v>568923.11799000029</v>
      </c>
      <c r="J133" s="36">
        <f t="shared" si="29"/>
        <v>573473.92963000014</v>
      </c>
      <c r="K133" s="36">
        <f t="shared" si="29"/>
        <v>578165.72776000015</v>
      </c>
      <c r="L133" s="36">
        <f t="shared" si="29"/>
        <v>582572.6670700002</v>
      </c>
      <c r="M133" s="36">
        <f t="shared" si="29"/>
        <v>587209.72199000011</v>
      </c>
      <c r="N133" s="36">
        <f t="shared" si="29"/>
        <v>591304.62926000019</v>
      </c>
      <c r="O133" s="36">
        <f t="shared" si="29"/>
        <v>595110.62845000019</v>
      </c>
      <c r="P133" s="36">
        <f t="shared" si="29"/>
        <v>599785.47969000007</v>
      </c>
      <c r="Q133" s="36">
        <f t="shared" si="29"/>
        <v>604462.58272000006</v>
      </c>
      <c r="R133" s="36">
        <f t="shared" si="29"/>
        <v>608896.03644000005</v>
      </c>
      <c r="S133" s="36">
        <f t="shared" ref="S133" si="30">S131</f>
        <v>582206.34026384621</v>
      </c>
      <c r="U133" s="263">
        <f>S133-('B-09 2025R'!T133/1)</f>
        <v>3.8462458178400993E-6</v>
      </c>
    </row>
    <row r="134" spans="1:21" ht="13.8" thickTop="1" x14ac:dyDescent="0.25">
      <c r="A134" s="253">
        <f t="shared" si="26"/>
        <v>8</v>
      </c>
      <c r="B134" s="253"/>
      <c r="U134" s="300"/>
    </row>
    <row r="135" spans="1:21" x14ac:dyDescent="0.25">
      <c r="A135" s="253">
        <f t="shared" si="26"/>
        <v>9</v>
      </c>
      <c r="B135" s="258"/>
      <c r="D135" s="248" t="s">
        <v>90</v>
      </c>
      <c r="U135" s="300"/>
    </row>
    <row r="136" spans="1:21" x14ac:dyDescent="0.25">
      <c r="A136" s="253">
        <f t="shared" si="26"/>
        <v>10</v>
      </c>
      <c r="B136" s="258"/>
      <c r="D136" s="248" t="s">
        <v>54</v>
      </c>
      <c r="U136" s="300"/>
    </row>
    <row r="137" spans="1:21" x14ac:dyDescent="0.25">
      <c r="A137" s="253">
        <f t="shared" si="26"/>
        <v>11</v>
      </c>
      <c r="B137" s="258"/>
      <c r="D137" s="248" t="s">
        <v>91</v>
      </c>
      <c r="E137" s="253"/>
      <c r="F137" s="277"/>
      <c r="G137" s="277"/>
      <c r="H137" s="277"/>
      <c r="I137" s="277"/>
      <c r="J137" s="277"/>
      <c r="K137" s="277"/>
      <c r="L137" s="277"/>
      <c r="M137" s="277"/>
      <c r="N137" s="277"/>
      <c r="O137" s="277"/>
      <c r="P137" s="277"/>
      <c r="Q137" s="277"/>
      <c r="R137" s="277"/>
      <c r="S137" s="48"/>
      <c r="U137" s="300"/>
    </row>
    <row r="138" spans="1:21" x14ac:dyDescent="0.25">
      <c r="A138" s="253">
        <f t="shared" si="26"/>
        <v>12</v>
      </c>
      <c r="B138" s="258"/>
      <c r="C138" s="251">
        <v>34144</v>
      </c>
      <c r="D138" s="248" t="s">
        <v>56</v>
      </c>
      <c r="E138" s="253"/>
      <c r="F138" s="262">
        <f>SUMIF('RESERVE BALANCES'!$A:$A,$C138,'RESERVE BALANCES'!AA:AA)/1000</f>
        <v>1049.6972600000001</v>
      </c>
      <c r="G138" s="262">
        <f>SUMIF('RESERVE BALANCES'!$A:$A,$C138,'RESERVE BALANCES'!AB:AB)/1000</f>
        <v>1059.0933300000004</v>
      </c>
      <c r="H138" s="262">
        <f>SUMIF('RESERVE BALANCES'!$A:$A,$C138,'RESERVE BALANCES'!AC:AC)/1000</f>
        <v>1068.4894000000004</v>
      </c>
      <c r="I138" s="262">
        <f>SUMIF('RESERVE BALANCES'!$A:$A,$C138,'RESERVE BALANCES'!AD:AD)/1000</f>
        <v>1077.8854700000004</v>
      </c>
      <c r="J138" s="262">
        <f>SUMIF('RESERVE BALANCES'!$A:$A,$C138,'RESERVE BALANCES'!AE:AE)/1000</f>
        <v>1087.2815400000004</v>
      </c>
      <c r="K138" s="262">
        <f>SUMIF('RESERVE BALANCES'!$A:$A,$C138,'RESERVE BALANCES'!AF:AF)/1000</f>
        <v>1096.6776100000006</v>
      </c>
      <c r="L138" s="262">
        <f>SUMIF('RESERVE BALANCES'!$A:$A,$C138,'RESERVE BALANCES'!AG:AG)/1000</f>
        <v>1106.0736800000006</v>
      </c>
      <c r="M138" s="262">
        <f>SUMIF('RESERVE BALANCES'!$A:$A,$C138,'RESERVE BALANCES'!AH:AH)/1000</f>
        <v>1115.4697500000007</v>
      </c>
      <c r="N138" s="262">
        <f>SUMIF('RESERVE BALANCES'!$A:$A,$C138,'RESERVE BALANCES'!AI:AI)/1000</f>
        <v>1124.8658200000007</v>
      </c>
      <c r="O138" s="262">
        <f>SUMIF('RESERVE BALANCES'!$A:$A,$C138,'RESERVE BALANCES'!AJ:AJ)/1000</f>
        <v>1134.2618900000009</v>
      </c>
      <c r="P138" s="262">
        <f>SUMIF('RESERVE BALANCES'!$A:$A,$C138,'RESERVE BALANCES'!AK:AK)/1000</f>
        <v>1143.6579600000009</v>
      </c>
      <c r="Q138" s="262">
        <f>SUMIF('RESERVE BALANCES'!$A:$A,$C138,'RESERVE BALANCES'!AL:AL)/1000</f>
        <v>1153.0540300000009</v>
      </c>
      <c r="R138" s="262">
        <f>SUMIF('RESERVE BALANCES'!$A:$A,$C138,'RESERVE BALANCES'!AM:AM)/1000</f>
        <v>1162.4501000000009</v>
      </c>
      <c r="S138" s="22">
        <f>SUM(F138:R138)/(13)</f>
        <v>1106.0736800000009</v>
      </c>
      <c r="U138" s="263">
        <f>S138-('B-09 2025R'!T138/1)</f>
        <v>0</v>
      </c>
    </row>
    <row r="139" spans="1:21" x14ac:dyDescent="0.25">
      <c r="A139" s="253">
        <f t="shared" si="26"/>
        <v>13</v>
      </c>
      <c r="B139" s="258"/>
      <c r="C139" s="251">
        <v>34244</v>
      </c>
      <c r="D139" s="248" t="s">
        <v>92</v>
      </c>
      <c r="E139" s="253"/>
      <c r="F139" s="262">
        <f>SUMIF('RESERVE BALANCES'!$A:$A,$C139,'RESERVE BALANCES'!AA:AA)/1000</f>
        <v>669.54561000000047</v>
      </c>
      <c r="G139" s="262">
        <f>SUMIF('RESERVE BALANCES'!$A:$A,$C139,'RESERVE BALANCES'!AB:AB)/1000</f>
        <v>683.35078000000044</v>
      </c>
      <c r="H139" s="262">
        <f>SUMIF('RESERVE BALANCES'!$A:$A,$C139,'RESERVE BALANCES'!AC:AC)/1000</f>
        <v>697.15595000000053</v>
      </c>
      <c r="I139" s="262">
        <f>SUMIF('RESERVE BALANCES'!$A:$A,$C139,'RESERVE BALANCES'!AD:AD)/1000</f>
        <v>710.96112000000062</v>
      </c>
      <c r="J139" s="262">
        <f>SUMIF('RESERVE BALANCES'!$A:$A,$C139,'RESERVE BALANCES'!AE:AE)/1000</f>
        <v>724.76629000000059</v>
      </c>
      <c r="K139" s="262">
        <f>SUMIF('RESERVE BALANCES'!$A:$A,$C139,'RESERVE BALANCES'!AF:AF)/1000</f>
        <v>738.57146000000068</v>
      </c>
      <c r="L139" s="262">
        <f>SUMIF('RESERVE BALANCES'!$A:$A,$C139,'RESERVE BALANCES'!AG:AG)/1000</f>
        <v>752.37663000000066</v>
      </c>
      <c r="M139" s="262">
        <f>SUMIF('RESERVE BALANCES'!$A:$A,$C139,'RESERVE BALANCES'!AH:AH)/1000</f>
        <v>766.18180000000075</v>
      </c>
      <c r="N139" s="262">
        <f>SUMIF('RESERVE BALANCES'!$A:$A,$C139,'RESERVE BALANCES'!AI:AI)/1000</f>
        <v>779.98697000000084</v>
      </c>
      <c r="O139" s="262">
        <f>SUMIF('RESERVE BALANCES'!$A:$A,$C139,'RESERVE BALANCES'!AJ:AJ)/1000</f>
        <v>793.79214000000081</v>
      </c>
      <c r="P139" s="262">
        <f>SUMIF('RESERVE BALANCES'!$A:$A,$C139,'RESERVE BALANCES'!AK:AK)/1000</f>
        <v>807.5973100000009</v>
      </c>
      <c r="Q139" s="262">
        <f>SUMIF('RESERVE BALANCES'!$A:$A,$C139,'RESERVE BALANCES'!AL:AL)/1000</f>
        <v>821.40248000000088</v>
      </c>
      <c r="R139" s="262">
        <f>SUMIF('RESERVE BALANCES'!$A:$A,$C139,'RESERVE BALANCES'!AM:AM)/1000</f>
        <v>835.20765000000097</v>
      </c>
      <c r="S139" s="22">
        <f>SUM(F139:R139)/(13)</f>
        <v>752.37663000000066</v>
      </c>
      <c r="U139" s="263">
        <f>S139-('B-09 2025R'!T139/1)</f>
        <v>0</v>
      </c>
    </row>
    <row r="140" spans="1:21" x14ac:dyDescent="0.25">
      <c r="A140" s="253">
        <f t="shared" si="26"/>
        <v>14</v>
      </c>
      <c r="B140" s="258"/>
      <c r="C140" s="251">
        <v>34344</v>
      </c>
      <c r="D140" s="248" t="s">
        <v>93</v>
      </c>
      <c r="E140" s="253"/>
      <c r="F140" s="262">
        <f>SUMIF('RESERVE BALANCES'!$A:$A,$C140,'RESERVE BALANCES'!AA:AA)/1000</f>
        <v>11147.576739999995</v>
      </c>
      <c r="G140" s="262">
        <f>SUMIF('RESERVE BALANCES'!$A:$A,$C140,'RESERVE BALANCES'!AB:AB)/1000</f>
        <v>11196.786679999994</v>
      </c>
      <c r="H140" s="262">
        <f>SUMIF('RESERVE BALANCES'!$A:$A,$C140,'RESERVE BALANCES'!AC:AC)/1000</f>
        <v>11245.996619999994</v>
      </c>
      <c r="I140" s="262">
        <f>SUMIF('RESERVE BALANCES'!$A:$A,$C140,'RESERVE BALANCES'!AD:AD)/1000</f>
        <v>11295.206559999993</v>
      </c>
      <c r="J140" s="262">
        <f>SUMIF('RESERVE BALANCES'!$A:$A,$C140,'RESERVE BALANCES'!AE:AE)/1000</f>
        <v>11344.416499999992</v>
      </c>
      <c r="K140" s="262">
        <f>SUMIF('RESERVE BALANCES'!$A:$A,$C140,'RESERVE BALANCES'!AF:AF)/1000</f>
        <v>11393.626439999993</v>
      </c>
      <c r="L140" s="262">
        <f>SUMIF('RESERVE BALANCES'!$A:$A,$C140,'RESERVE BALANCES'!AG:AG)/1000</f>
        <v>11442.836379999992</v>
      </c>
      <c r="M140" s="262">
        <f>SUMIF('RESERVE BALANCES'!$A:$A,$C140,'RESERVE BALANCES'!AH:AH)/1000</f>
        <v>11492.04631999999</v>
      </c>
      <c r="N140" s="262">
        <f>SUMIF('RESERVE BALANCES'!$A:$A,$C140,'RESERVE BALANCES'!AI:AI)/1000</f>
        <v>11541.256259999991</v>
      </c>
      <c r="O140" s="262">
        <f>SUMIF('RESERVE BALANCES'!$A:$A,$C140,'RESERVE BALANCES'!AJ:AJ)/1000</f>
        <v>11590.46619999999</v>
      </c>
      <c r="P140" s="262">
        <f>SUMIF('RESERVE BALANCES'!$A:$A,$C140,'RESERVE BALANCES'!AK:AK)/1000</f>
        <v>11639.676139999989</v>
      </c>
      <c r="Q140" s="262">
        <f>SUMIF('RESERVE BALANCES'!$A:$A,$C140,'RESERVE BALANCES'!AL:AL)/1000</f>
        <v>11688.886079999989</v>
      </c>
      <c r="R140" s="262">
        <f>SUMIF('RESERVE BALANCES'!$A:$A,$C140,'RESERVE BALANCES'!AM:AM)/1000</f>
        <v>11738.096019999988</v>
      </c>
      <c r="S140" s="22">
        <f>SUM(F140:R140)/(13)</f>
        <v>11442.836379999993</v>
      </c>
      <c r="U140" s="263">
        <f>S140-('B-09 2025R'!T140/1)</f>
        <v>0</v>
      </c>
    </row>
    <row r="141" spans="1:21" x14ac:dyDescent="0.25">
      <c r="A141" s="253">
        <f t="shared" si="26"/>
        <v>15</v>
      </c>
      <c r="B141" s="258"/>
      <c r="C141" s="251">
        <v>34544</v>
      </c>
      <c r="D141" s="248" t="s">
        <v>59</v>
      </c>
      <c r="E141" s="253"/>
      <c r="F141" s="262">
        <f>SUMIF('RESERVE BALANCES'!$A:$A,$C141,'RESERVE BALANCES'!AA:AA)/1000</f>
        <v>7561.7694300000039</v>
      </c>
      <c r="G141" s="262">
        <f>SUMIF('RESERVE BALANCES'!$A:$A,$C141,'RESERVE BALANCES'!AB:AB)/1000</f>
        <v>7594.6990000000051</v>
      </c>
      <c r="H141" s="262">
        <f>SUMIF('RESERVE BALANCES'!$A:$A,$C141,'RESERVE BALANCES'!AC:AC)/1000</f>
        <v>7627.6285700000053</v>
      </c>
      <c r="I141" s="262">
        <f>SUMIF('RESERVE BALANCES'!$A:$A,$C141,'RESERVE BALANCES'!AD:AD)/1000</f>
        <v>7660.5581400000056</v>
      </c>
      <c r="J141" s="262">
        <f>SUMIF('RESERVE BALANCES'!$A:$A,$C141,'RESERVE BALANCES'!AE:AE)/1000</f>
        <v>7693.4877100000058</v>
      </c>
      <c r="K141" s="262">
        <f>SUMIF('RESERVE BALANCES'!$A:$A,$C141,'RESERVE BALANCES'!AF:AF)/1000</f>
        <v>7726.417280000006</v>
      </c>
      <c r="L141" s="262">
        <f>SUMIF('RESERVE BALANCES'!$A:$A,$C141,'RESERVE BALANCES'!AG:AG)/1000</f>
        <v>7759.3468500000063</v>
      </c>
      <c r="M141" s="262">
        <f>SUMIF('RESERVE BALANCES'!$A:$A,$C141,'RESERVE BALANCES'!AH:AH)/1000</f>
        <v>7792.2764200000065</v>
      </c>
      <c r="N141" s="262">
        <f>SUMIF('RESERVE BALANCES'!$A:$A,$C141,'RESERVE BALANCES'!AI:AI)/1000</f>
        <v>7825.2059900000068</v>
      </c>
      <c r="O141" s="262">
        <f>SUMIF('RESERVE BALANCES'!$A:$A,$C141,'RESERVE BALANCES'!AJ:AJ)/1000</f>
        <v>7858.135560000007</v>
      </c>
      <c r="P141" s="262">
        <f>SUMIF('RESERVE BALANCES'!$A:$A,$C141,'RESERVE BALANCES'!AK:AK)/1000</f>
        <v>7891.0651300000072</v>
      </c>
      <c r="Q141" s="262">
        <f>SUMIF('RESERVE BALANCES'!$A:$A,$C141,'RESERVE BALANCES'!AL:AL)/1000</f>
        <v>7923.9947000000075</v>
      </c>
      <c r="R141" s="262">
        <f>SUMIF('RESERVE BALANCES'!$A:$A,$C141,'RESERVE BALANCES'!AM:AM)/1000</f>
        <v>7956.9242700000077</v>
      </c>
      <c r="S141" s="22">
        <f>SUM(F141:R141)/(13)</f>
        <v>7759.3468500000063</v>
      </c>
      <c r="U141" s="263">
        <f>S141-('B-09 2025R'!T141/1)</f>
        <v>0</v>
      </c>
    </row>
    <row r="142" spans="1:21" x14ac:dyDescent="0.25">
      <c r="A142" s="253">
        <f t="shared" si="26"/>
        <v>16</v>
      </c>
      <c r="B142" s="258"/>
      <c r="C142" s="251">
        <v>34644</v>
      </c>
      <c r="D142" s="248" t="s">
        <v>60</v>
      </c>
      <c r="F142" s="262">
        <f>SUMIF('RESERVE BALANCES'!$A:$A,$C142,'RESERVE BALANCES'!AA:AA)/1000</f>
        <v>252.98653999999999</v>
      </c>
      <c r="G142" s="262">
        <f>SUMIF('RESERVE BALANCES'!$A:$A,$C142,'RESERVE BALANCES'!AB:AB)/1000</f>
        <v>254.31851999999998</v>
      </c>
      <c r="H142" s="262">
        <f>SUMIF('RESERVE BALANCES'!$A:$A,$C142,'RESERVE BALANCES'!AC:AC)/1000</f>
        <v>255.65049999999999</v>
      </c>
      <c r="I142" s="262">
        <f>SUMIF('RESERVE BALANCES'!$A:$A,$C142,'RESERVE BALANCES'!AD:AD)/1000</f>
        <v>256.98248000000001</v>
      </c>
      <c r="J142" s="262">
        <f>SUMIF('RESERVE BALANCES'!$A:$A,$C142,'RESERVE BALANCES'!AE:AE)/1000</f>
        <v>258.31446</v>
      </c>
      <c r="K142" s="262">
        <f>SUMIF('RESERVE BALANCES'!$A:$A,$C142,'RESERVE BALANCES'!AF:AF)/1000</f>
        <v>259.64644000000004</v>
      </c>
      <c r="L142" s="262">
        <f>SUMIF('RESERVE BALANCES'!$A:$A,$C142,'RESERVE BALANCES'!AG:AG)/1000</f>
        <v>260.97842000000003</v>
      </c>
      <c r="M142" s="262">
        <f>SUMIF('RESERVE BALANCES'!$A:$A,$C142,'RESERVE BALANCES'!AH:AH)/1000</f>
        <v>262.31040000000002</v>
      </c>
      <c r="N142" s="262">
        <f>SUMIF('RESERVE BALANCES'!$A:$A,$C142,'RESERVE BALANCES'!AI:AI)/1000</f>
        <v>263.64238</v>
      </c>
      <c r="O142" s="262">
        <f>SUMIF('RESERVE BALANCES'!$A:$A,$C142,'RESERVE BALANCES'!AJ:AJ)/1000</f>
        <v>264.97435999999999</v>
      </c>
      <c r="P142" s="262">
        <f>SUMIF('RESERVE BALANCES'!$A:$A,$C142,'RESERVE BALANCES'!AK:AK)/1000</f>
        <v>266.30633999999998</v>
      </c>
      <c r="Q142" s="262">
        <f>SUMIF('RESERVE BALANCES'!$A:$A,$C142,'RESERVE BALANCES'!AL:AL)/1000</f>
        <v>267.63831999999996</v>
      </c>
      <c r="R142" s="262">
        <f>SUMIF('RESERVE BALANCES'!$A:$A,$C142,'RESERVE BALANCES'!AM:AM)/1000</f>
        <v>268.97029999999995</v>
      </c>
      <c r="S142" s="22">
        <f>SUM(F142:R142)/(13)</f>
        <v>260.97842000000003</v>
      </c>
      <c r="U142" s="263">
        <f>S142-('B-09 2025R'!T142/1)</f>
        <v>0</v>
      </c>
    </row>
    <row r="143" spans="1:21" x14ac:dyDescent="0.25">
      <c r="A143" s="253">
        <f t="shared" si="26"/>
        <v>17</v>
      </c>
      <c r="B143" s="258"/>
      <c r="C143" s="251"/>
      <c r="D143" s="276" t="s">
        <v>94</v>
      </c>
      <c r="E143" s="253"/>
      <c r="F143" s="25">
        <f>SUM(F138:F142)</f>
        <v>20681.575580000001</v>
      </c>
      <c r="G143" s="25">
        <f t="shared" ref="G143:R143" si="31">SUM(G138:G142)</f>
        <v>20788.248309999999</v>
      </c>
      <c r="H143" s="25">
        <f t="shared" si="31"/>
        <v>20894.921040000001</v>
      </c>
      <c r="I143" s="25">
        <f t="shared" si="31"/>
        <v>21001.593769999999</v>
      </c>
      <c r="J143" s="25">
        <f t="shared" si="31"/>
        <v>21108.266500000002</v>
      </c>
      <c r="K143" s="25">
        <f t="shared" si="31"/>
        <v>21214.93923</v>
      </c>
      <c r="L143" s="25">
        <f t="shared" si="31"/>
        <v>21321.611959999998</v>
      </c>
      <c r="M143" s="25">
        <f t="shared" si="31"/>
        <v>21428.284689999997</v>
      </c>
      <c r="N143" s="25">
        <f t="shared" si="31"/>
        <v>21534.957419999999</v>
      </c>
      <c r="O143" s="25">
        <f t="shared" si="31"/>
        <v>21641.630149999997</v>
      </c>
      <c r="P143" s="25">
        <f t="shared" si="31"/>
        <v>21748.302879999996</v>
      </c>
      <c r="Q143" s="25">
        <f t="shared" si="31"/>
        <v>21854.975609999998</v>
      </c>
      <c r="R143" s="25">
        <f t="shared" si="31"/>
        <v>21961.64834</v>
      </c>
      <c r="S143" s="25">
        <f>SUM(S138:S142)</f>
        <v>21321.611960000002</v>
      </c>
      <c r="U143" s="263">
        <f>S143-('B-09 2025R'!T143/1)</f>
        <v>0</v>
      </c>
    </row>
    <row r="144" spans="1:21" x14ac:dyDescent="0.25">
      <c r="A144" s="253">
        <f t="shared" si="26"/>
        <v>18</v>
      </c>
      <c r="B144" s="258"/>
      <c r="U144" s="300"/>
    </row>
    <row r="145" spans="1:21" x14ac:dyDescent="0.25">
      <c r="A145" s="253">
        <f t="shared" si="26"/>
        <v>19</v>
      </c>
      <c r="B145" s="258"/>
      <c r="C145" s="251"/>
      <c r="D145" s="248" t="s">
        <v>95</v>
      </c>
      <c r="U145" s="300"/>
    </row>
    <row r="146" spans="1:21" x14ac:dyDescent="0.25">
      <c r="A146" s="253">
        <f t="shared" si="26"/>
        <v>20</v>
      </c>
      <c r="B146" s="258"/>
      <c r="C146" s="251">
        <v>34145</v>
      </c>
      <c r="D146" s="248" t="s">
        <v>56</v>
      </c>
      <c r="F146" s="262">
        <f>SUMIF('RESERVE BALANCES'!$A:$A,$C146,'RESERVE BALANCES'!AA:AA)/1000</f>
        <v>0</v>
      </c>
      <c r="G146" s="262">
        <f>SUMIF('RESERVE BALANCES'!$A:$A,$C146,'RESERVE BALANCES'!AB:AB)/1000</f>
        <v>0</v>
      </c>
      <c r="H146" s="262">
        <f>SUMIF('RESERVE BALANCES'!$A:$A,$C146,'RESERVE BALANCES'!AC:AC)/1000</f>
        <v>0</v>
      </c>
      <c r="I146" s="262">
        <f>SUMIF('RESERVE BALANCES'!$A:$A,$C146,'RESERVE BALANCES'!AD:AD)/1000</f>
        <v>0</v>
      </c>
      <c r="J146" s="262">
        <f>SUMIF('RESERVE BALANCES'!$A:$A,$C146,'RESERVE BALANCES'!AE:AE)/1000</f>
        <v>0</v>
      </c>
      <c r="K146" s="262">
        <f>SUMIF('RESERVE BALANCES'!$A:$A,$C146,'RESERVE BALANCES'!AF:AF)/1000</f>
        <v>0</v>
      </c>
      <c r="L146" s="262">
        <f>SUMIF('RESERVE BALANCES'!$A:$A,$C146,'RESERVE BALANCES'!AG:AG)/1000</f>
        <v>0</v>
      </c>
      <c r="M146" s="262">
        <f>SUMIF('RESERVE BALANCES'!$A:$A,$C146,'RESERVE BALANCES'!AH:AH)/1000</f>
        <v>0</v>
      </c>
      <c r="N146" s="262">
        <f>SUMIF('RESERVE BALANCES'!$A:$A,$C146,'RESERVE BALANCES'!AI:AI)/1000</f>
        <v>0</v>
      </c>
      <c r="O146" s="262">
        <f>SUMIF('RESERVE BALANCES'!$A:$A,$C146,'RESERVE BALANCES'!AJ:AJ)/1000</f>
        <v>0</v>
      </c>
      <c r="P146" s="262">
        <f>SUMIF('RESERVE BALANCES'!$A:$A,$C146,'RESERVE BALANCES'!AK:AK)/1000</f>
        <v>0</v>
      </c>
      <c r="Q146" s="262">
        <f>SUMIF('RESERVE BALANCES'!$A:$A,$C146,'RESERVE BALANCES'!AL:AL)/1000</f>
        <v>0</v>
      </c>
      <c r="R146" s="262">
        <f>SUMIF('RESERVE BALANCES'!$A:$A,$C146,'RESERVE BALANCES'!AM:AM)/1000</f>
        <v>0</v>
      </c>
      <c r="S146" s="22">
        <f>SUM(F146:R146)/(13)</f>
        <v>0</v>
      </c>
      <c r="U146" s="263">
        <f>S146-('B-09 2025R'!T146/1)</f>
        <v>0</v>
      </c>
    </row>
    <row r="147" spans="1:21" x14ac:dyDescent="0.25">
      <c r="A147" s="253">
        <f t="shared" si="26"/>
        <v>21</v>
      </c>
      <c r="B147" s="258"/>
      <c r="C147" s="251">
        <v>34245</v>
      </c>
      <c r="D147" s="248" t="s">
        <v>92</v>
      </c>
      <c r="F147" s="262">
        <f>SUMIF('RESERVE BALANCES'!$A:$A,$C147,'RESERVE BALANCES'!AA:AA)/1000</f>
        <v>-15.387880000000001</v>
      </c>
      <c r="G147" s="262">
        <f>SUMIF('RESERVE BALANCES'!$A:$A,$C147,'RESERVE BALANCES'!AB:AB)/1000</f>
        <v>-16.087425000000003</v>
      </c>
      <c r="H147" s="262">
        <f>SUMIF('RESERVE BALANCES'!$A:$A,$C147,'RESERVE BALANCES'!AC:AC)/1000</f>
        <v>-16.786950000000004</v>
      </c>
      <c r="I147" s="262">
        <f>SUMIF('RESERVE BALANCES'!$A:$A,$C147,'RESERVE BALANCES'!AD:AD)/1000</f>
        <v>-17.486475000000006</v>
      </c>
      <c r="J147" s="262">
        <f>SUMIF('RESERVE BALANCES'!$A:$A,$C147,'RESERVE BALANCES'!AE:AE)/1000</f>
        <v>-18.186000000000007</v>
      </c>
      <c r="K147" s="262">
        <f>SUMIF('RESERVE BALANCES'!$A:$A,$C147,'RESERVE BALANCES'!AF:AF)/1000</f>
        <v>-18.885525000000008</v>
      </c>
      <c r="L147" s="262">
        <f>SUMIF('RESERVE BALANCES'!$A:$A,$C147,'RESERVE BALANCES'!AG:AG)/1000</f>
        <v>-19.58505000000001</v>
      </c>
      <c r="M147" s="262">
        <f>SUMIF('RESERVE BALANCES'!$A:$A,$C147,'RESERVE BALANCES'!AH:AH)/1000</f>
        <v>-19.930205000000011</v>
      </c>
      <c r="N147" s="262">
        <f>SUMIF('RESERVE BALANCES'!$A:$A,$C147,'RESERVE BALANCES'!AI:AI)/1000</f>
        <v>-20.228110000000015</v>
      </c>
      <c r="O147" s="262">
        <f>SUMIF('RESERVE BALANCES'!$A:$A,$C147,'RESERVE BALANCES'!AJ:AJ)/1000</f>
        <v>-20.478765000000017</v>
      </c>
      <c r="P147" s="262">
        <f>SUMIF('RESERVE BALANCES'!$A:$A,$C147,'RESERVE BALANCES'!AK:AK)/1000</f>
        <v>-20.682170000000021</v>
      </c>
      <c r="Q147" s="262">
        <f>SUMIF('RESERVE BALANCES'!$A:$A,$C147,'RESERVE BALANCES'!AL:AL)/1000</f>
        <v>-20.838325000000022</v>
      </c>
      <c r="R147" s="262">
        <f>SUMIF('RESERVE BALANCES'!$A:$A,$C147,'RESERVE BALANCES'!AM:AM)/1000</f>
        <v>-20.947230000000026</v>
      </c>
      <c r="S147" s="22">
        <f>SUM(F147:R147)/(13)</f>
        <v>-18.885393076923087</v>
      </c>
      <c r="U147" s="263">
        <f>S147-('B-09 2025R'!T147/1)</f>
        <v>-3.0769230860983043E-6</v>
      </c>
    </row>
    <row r="148" spans="1:21" x14ac:dyDescent="0.25">
      <c r="A148" s="253">
        <f t="shared" si="26"/>
        <v>22</v>
      </c>
      <c r="B148" s="258"/>
      <c r="C148" s="251">
        <v>34345</v>
      </c>
      <c r="D148" s="248" t="s">
        <v>93</v>
      </c>
      <c r="F148" s="262">
        <f>SUMIF('RESERVE BALANCES'!$A:$A,$C148,'RESERVE BALANCES'!AA:AA)/1000</f>
        <v>14396.000979999999</v>
      </c>
      <c r="G148" s="262">
        <f>SUMIF('RESERVE BALANCES'!$A:$A,$C148,'RESERVE BALANCES'!AB:AB)/1000</f>
        <v>14910.074994999997</v>
      </c>
      <c r="H148" s="262">
        <f>SUMIF('RESERVE BALANCES'!$A:$A,$C148,'RESERVE BALANCES'!AC:AC)/1000</f>
        <v>15424.149029999997</v>
      </c>
      <c r="I148" s="262">
        <f>SUMIF('RESERVE BALANCES'!$A:$A,$C148,'RESERVE BALANCES'!AD:AD)/1000</f>
        <v>15938.223064999998</v>
      </c>
      <c r="J148" s="262">
        <f>SUMIF('RESERVE BALANCES'!$A:$A,$C148,'RESERVE BALANCES'!AE:AE)/1000</f>
        <v>16452.297099999996</v>
      </c>
      <c r="K148" s="262">
        <f>SUMIF('RESERVE BALANCES'!$A:$A,$C148,'RESERVE BALANCES'!AF:AF)/1000</f>
        <v>16966.371134999998</v>
      </c>
      <c r="L148" s="262">
        <f>SUMIF('RESERVE BALANCES'!$A:$A,$C148,'RESERVE BALANCES'!AG:AG)/1000</f>
        <v>17480.445169999999</v>
      </c>
      <c r="M148" s="262">
        <f>SUMIF('RESERVE BALANCES'!$A:$A,$C148,'RESERVE BALANCES'!AH:AH)/1000</f>
        <v>17994.847334999999</v>
      </c>
      <c r="N148" s="262">
        <f>SUMIF('RESERVE BALANCES'!$A:$A,$C148,'RESERVE BALANCES'!AI:AI)/1000</f>
        <v>18509.293249999995</v>
      </c>
      <c r="O148" s="262">
        <f>SUMIF('RESERVE BALANCES'!$A:$A,$C148,'RESERVE BALANCES'!AJ:AJ)/1000</f>
        <v>19023.782914999996</v>
      </c>
      <c r="P148" s="262">
        <f>SUMIF('RESERVE BALANCES'!$A:$A,$C148,'RESERVE BALANCES'!AK:AK)/1000</f>
        <v>19538.316329999994</v>
      </c>
      <c r="Q148" s="262">
        <f>SUMIF('RESERVE BALANCES'!$A:$A,$C148,'RESERVE BALANCES'!AL:AL)/1000</f>
        <v>20052.893494999993</v>
      </c>
      <c r="R148" s="262">
        <f>SUMIF('RESERVE BALANCES'!$A:$A,$C148,'RESERVE BALANCES'!AM:AM)/1000</f>
        <v>20567.514409999992</v>
      </c>
      <c r="S148" s="22">
        <f>SUM(F148:R148)/(13)</f>
        <v>17481.093016153842</v>
      </c>
      <c r="U148" s="263">
        <f>S148-('B-09 2025R'!T148/1)</f>
        <v>-3.8461585063487291E-6</v>
      </c>
    </row>
    <row r="149" spans="1:21" x14ac:dyDescent="0.25">
      <c r="A149" s="253">
        <f t="shared" si="26"/>
        <v>23</v>
      </c>
      <c r="B149" s="258"/>
      <c r="C149" s="251">
        <v>34545</v>
      </c>
      <c r="D149" s="248" t="s">
        <v>59</v>
      </c>
      <c r="F149" s="262">
        <f>SUMIF('RESERVE BALANCES'!$A:$A,$C149,'RESERVE BALANCES'!AA:AA)/1000</f>
        <v>1.7043599999999999</v>
      </c>
      <c r="G149" s="262">
        <f>SUMIF('RESERVE BALANCES'!$A:$A,$C149,'RESERVE BALANCES'!AB:AB)/1000</f>
        <v>1.7969199999999999</v>
      </c>
      <c r="H149" s="262">
        <f>SUMIF('RESERVE BALANCES'!$A:$A,$C149,'RESERVE BALANCES'!AC:AC)/1000</f>
        <v>1.8894799999999998</v>
      </c>
      <c r="I149" s="262">
        <f>SUMIF('RESERVE BALANCES'!$A:$A,$C149,'RESERVE BALANCES'!AD:AD)/1000</f>
        <v>1.9820399999999998</v>
      </c>
      <c r="J149" s="262">
        <f>SUMIF('RESERVE BALANCES'!$A:$A,$C149,'RESERVE BALANCES'!AE:AE)/1000</f>
        <v>2.0745999999999998</v>
      </c>
      <c r="K149" s="262">
        <f>SUMIF('RESERVE BALANCES'!$A:$A,$C149,'RESERVE BALANCES'!AF:AF)/1000</f>
        <v>2.16716</v>
      </c>
      <c r="L149" s="262">
        <f>SUMIF('RESERVE BALANCES'!$A:$A,$C149,'RESERVE BALANCES'!AG:AG)/1000</f>
        <v>2.2597199999999997</v>
      </c>
      <c r="M149" s="262">
        <f>SUMIF('RESERVE BALANCES'!$A:$A,$C149,'RESERVE BALANCES'!AH:AH)/1000</f>
        <v>2.3522799999999999</v>
      </c>
      <c r="N149" s="262">
        <f>SUMIF('RESERVE BALANCES'!$A:$A,$C149,'RESERVE BALANCES'!AI:AI)/1000</f>
        <v>2.4448399999999997</v>
      </c>
      <c r="O149" s="262">
        <f>SUMIF('RESERVE BALANCES'!$A:$A,$C149,'RESERVE BALANCES'!AJ:AJ)/1000</f>
        <v>2.5373999999999994</v>
      </c>
      <c r="P149" s="262">
        <f>SUMIF('RESERVE BALANCES'!$A:$A,$C149,'RESERVE BALANCES'!AK:AK)/1000</f>
        <v>2.6299599999999996</v>
      </c>
      <c r="Q149" s="262">
        <f>SUMIF('RESERVE BALANCES'!$A:$A,$C149,'RESERVE BALANCES'!AL:AL)/1000</f>
        <v>2.7225199999999994</v>
      </c>
      <c r="R149" s="262">
        <f>SUMIF('RESERVE BALANCES'!$A:$A,$C149,'RESERVE BALANCES'!AM:AM)/1000</f>
        <v>2.8150799999999996</v>
      </c>
      <c r="S149" s="22">
        <f>SUM(F149:R149)/(13)</f>
        <v>2.2597199999999993</v>
      </c>
      <c r="U149" s="263">
        <f>S149-('B-09 2025R'!T149/1)</f>
        <v>0</v>
      </c>
    </row>
    <row r="150" spans="1:21" x14ac:dyDescent="0.25">
      <c r="A150" s="253">
        <f t="shared" si="26"/>
        <v>24</v>
      </c>
      <c r="B150" s="258"/>
      <c r="C150" s="251">
        <v>34645</v>
      </c>
      <c r="D150" s="248" t="s">
        <v>60</v>
      </c>
      <c r="F150" s="262">
        <f>SUMIF('RESERVE BALANCES'!$A:$A,$C150,'RESERVE BALANCES'!AA:AA)/1000</f>
        <v>0</v>
      </c>
      <c r="G150" s="262">
        <f>SUMIF('RESERVE BALANCES'!$A:$A,$C150,'RESERVE BALANCES'!AB:AB)/1000</f>
        <v>0</v>
      </c>
      <c r="H150" s="262">
        <f>SUMIF('RESERVE BALANCES'!$A:$A,$C150,'RESERVE BALANCES'!AC:AC)/1000</f>
        <v>0</v>
      </c>
      <c r="I150" s="262">
        <f>SUMIF('RESERVE BALANCES'!$A:$A,$C150,'RESERVE BALANCES'!AD:AD)/1000</f>
        <v>0</v>
      </c>
      <c r="J150" s="262">
        <f>SUMIF('RESERVE BALANCES'!$A:$A,$C150,'RESERVE BALANCES'!AE:AE)/1000</f>
        <v>0</v>
      </c>
      <c r="K150" s="262">
        <f>SUMIF('RESERVE BALANCES'!$A:$A,$C150,'RESERVE BALANCES'!AF:AF)/1000</f>
        <v>0</v>
      </c>
      <c r="L150" s="262">
        <f>SUMIF('RESERVE BALANCES'!$A:$A,$C150,'RESERVE BALANCES'!AG:AG)/1000</f>
        <v>0</v>
      </c>
      <c r="M150" s="262">
        <f>SUMIF('RESERVE BALANCES'!$A:$A,$C150,'RESERVE BALANCES'!AH:AH)/1000</f>
        <v>0</v>
      </c>
      <c r="N150" s="262">
        <f>SUMIF('RESERVE BALANCES'!$A:$A,$C150,'RESERVE BALANCES'!AI:AI)/1000</f>
        <v>0</v>
      </c>
      <c r="O150" s="262">
        <f>SUMIF('RESERVE BALANCES'!$A:$A,$C150,'RESERVE BALANCES'!AJ:AJ)/1000</f>
        <v>0</v>
      </c>
      <c r="P150" s="262">
        <f>SUMIF('RESERVE BALANCES'!$A:$A,$C150,'RESERVE BALANCES'!AK:AK)/1000</f>
        <v>0</v>
      </c>
      <c r="Q150" s="262">
        <f>SUMIF('RESERVE BALANCES'!$A:$A,$C150,'RESERVE BALANCES'!AL:AL)/1000</f>
        <v>0</v>
      </c>
      <c r="R150" s="262">
        <f>SUMIF('RESERVE BALANCES'!$A:$A,$C150,'RESERVE BALANCES'!AM:AM)/1000</f>
        <v>0</v>
      </c>
      <c r="S150" s="22">
        <f>SUM(F150:R150)/(13)</f>
        <v>0</v>
      </c>
      <c r="U150" s="263">
        <f>S150-('B-09 2025R'!T150/1)</f>
        <v>0</v>
      </c>
    </row>
    <row r="151" spans="1:21" x14ac:dyDescent="0.25">
      <c r="A151" s="253">
        <f t="shared" si="26"/>
        <v>25</v>
      </c>
      <c r="B151" s="258"/>
      <c r="C151" s="251"/>
      <c r="D151" s="276" t="s">
        <v>96</v>
      </c>
      <c r="F151" s="25">
        <f>SUM(F146:F150)</f>
        <v>14382.317459999998</v>
      </c>
      <c r="G151" s="25">
        <f t="shared" ref="G151:R151" si="32">SUM(G146:G150)</f>
        <v>14895.784489999998</v>
      </c>
      <c r="H151" s="25">
        <f t="shared" si="32"/>
        <v>15409.251559999997</v>
      </c>
      <c r="I151" s="25">
        <f t="shared" si="32"/>
        <v>15922.718629999999</v>
      </c>
      <c r="J151" s="25">
        <f t="shared" si="32"/>
        <v>16436.185699999995</v>
      </c>
      <c r="K151" s="25">
        <f t="shared" si="32"/>
        <v>16949.652769999997</v>
      </c>
      <c r="L151" s="25">
        <f t="shared" si="32"/>
        <v>17463.119839999996</v>
      </c>
      <c r="M151" s="25">
        <f t="shared" si="32"/>
        <v>17977.269409999997</v>
      </c>
      <c r="N151" s="25">
        <f t="shared" si="32"/>
        <v>18491.509979999995</v>
      </c>
      <c r="O151" s="25">
        <f t="shared" si="32"/>
        <v>19005.841549999997</v>
      </c>
      <c r="P151" s="25">
        <f t="shared" si="32"/>
        <v>19520.264119999993</v>
      </c>
      <c r="Q151" s="25">
        <f t="shared" si="32"/>
        <v>20034.777689999992</v>
      </c>
      <c r="R151" s="25">
        <f t="shared" si="32"/>
        <v>20549.382259999991</v>
      </c>
      <c r="S151" s="25">
        <f>SUM(S146:S150)</f>
        <v>17464.467343076918</v>
      </c>
      <c r="U151" s="263">
        <f>S151-('B-09 2025R'!T151/1)</f>
        <v>-6.9230809458531439E-6</v>
      </c>
    </row>
    <row r="152" spans="1:21" x14ac:dyDescent="0.25">
      <c r="A152" s="253">
        <f t="shared" si="26"/>
        <v>26</v>
      </c>
      <c r="B152" s="258"/>
      <c r="C152" s="253"/>
      <c r="D152" s="253"/>
      <c r="E152" s="253"/>
      <c r="F152" s="277"/>
      <c r="G152" s="277"/>
      <c r="H152" s="277"/>
      <c r="I152" s="277"/>
      <c r="J152" s="277"/>
      <c r="K152" s="277"/>
      <c r="L152" s="277"/>
      <c r="M152" s="277"/>
      <c r="N152" s="277"/>
      <c r="O152" s="277"/>
      <c r="P152" s="277"/>
      <c r="Q152" s="277"/>
      <c r="R152" s="277"/>
      <c r="S152" s="22"/>
      <c r="U152" s="300"/>
    </row>
    <row r="153" spans="1:21" x14ac:dyDescent="0.25">
      <c r="A153" s="253">
        <f t="shared" si="26"/>
        <v>27</v>
      </c>
      <c r="B153" s="258"/>
      <c r="C153" s="251"/>
      <c r="D153" s="248" t="s">
        <v>97</v>
      </c>
      <c r="U153" s="300"/>
    </row>
    <row r="154" spans="1:21" x14ac:dyDescent="0.25">
      <c r="A154" s="253">
        <f t="shared" si="26"/>
        <v>28</v>
      </c>
      <c r="B154" s="258"/>
      <c r="C154" s="251">
        <v>34146</v>
      </c>
      <c r="D154" s="248" t="s">
        <v>56</v>
      </c>
      <c r="F154" s="262">
        <f>SUMIF('RESERVE BALANCES'!$A:$A,$C154,'RESERVE BALANCES'!AA:AA)/1000</f>
        <v>0</v>
      </c>
      <c r="G154" s="262">
        <f>SUMIF('RESERVE BALANCES'!$A:$A,$C154,'RESERVE BALANCES'!AB:AB)/1000</f>
        <v>0</v>
      </c>
      <c r="H154" s="262">
        <f>SUMIF('RESERVE BALANCES'!$A:$A,$C154,'RESERVE BALANCES'!AC:AC)/1000</f>
        <v>0</v>
      </c>
      <c r="I154" s="262">
        <f>SUMIF('RESERVE BALANCES'!$A:$A,$C154,'RESERVE BALANCES'!AD:AD)/1000</f>
        <v>0</v>
      </c>
      <c r="J154" s="262">
        <f>SUMIF('RESERVE BALANCES'!$A:$A,$C154,'RESERVE BALANCES'!AE:AE)/1000</f>
        <v>0</v>
      </c>
      <c r="K154" s="262">
        <f>SUMIF('RESERVE BALANCES'!$A:$A,$C154,'RESERVE BALANCES'!AF:AF)/1000</f>
        <v>0</v>
      </c>
      <c r="L154" s="262">
        <f>SUMIF('RESERVE BALANCES'!$A:$A,$C154,'RESERVE BALANCES'!AG:AG)/1000</f>
        <v>0</v>
      </c>
      <c r="M154" s="262">
        <f>SUMIF('RESERVE BALANCES'!$A:$A,$C154,'RESERVE BALANCES'!AH:AH)/1000</f>
        <v>0</v>
      </c>
      <c r="N154" s="262">
        <f>SUMIF('RESERVE BALANCES'!$A:$A,$C154,'RESERVE BALANCES'!AI:AI)/1000</f>
        <v>0</v>
      </c>
      <c r="O154" s="262">
        <f>SUMIF('RESERVE BALANCES'!$A:$A,$C154,'RESERVE BALANCES'!AJ:AJ)/1000</f>
        <v>0</v>
      </c>
      <c r="P154" s="262">
        <f>SUMIF('RESERVE BALANCES'!$A:$A,$C154,'RESERVE BALANCES'!AK:AK)/1000</f>
        <v>0</v>
      </c>
      <c r="Q154" s="262">
        <f>SUMIF('RESERVE BALANCES'!$A:$A,$C154,'RESERVE BALANCES'!AL:AL)/1000</f>
        <v>0</v>
      </c>
      <c r="R154" s="262">
        <f>SUMIF('RESERVE BALANCES'!$A:$A,$C154,'RESERVE BALANCES'!AM:AM)/1000</f>
        <v>0</v>
      </c>
      <c r="S154" s="22">
        <f>SUM(F154:R154)/(13)</f>
        <v>0</v>
      </c>
      <c r="U154" s="263">
        <f>S154-('B-09 2025R'!T154/1)</f>
        <v>0</v>
      </c>
    </row>
    <row r="155" spans="1:21" x14ac:dyDescent="0.25">
      <c r="A155" s="253">
        <f t="shared" si="26"/>
        <v>29</v>
      </c>
      <c r="B155" s="258"/>
      <c r="C155" s="251">
        <v>34246</v>
      </c>
      <c r="D155" s="248" t="s">
        <v>92</v>
      </c>
      <c r="F155" s="262">
        <f>SUMIF('RESERVE BALANCES'!$A:$A,$C155,'RESERVE BALANCES'!AA:AA)/1000</f>
        <v>-15.044130000000001</v>
      </c>
      <c r="G155" s="262">
        <f>SUMIF('RESERVE BALANCES'!$A:$A,$C155,'RESERVE BALANCES'!AB:AB)/1000</f>
        <v>-13.863620000000001</v>
      </c>
      <c r="H155" s="262">
        <f>SUMIF('RESERVE BALANCES'!$A:$A,$C155,'RESERVE BALANCES'!AC:AC)/1000</f>
        <v>-12.683110000000001</v>
      </c>
      <c r="I155" s="262">
        <f>SUMIF('RESERVE BALANCES'!$A:$A,$C155,'RESERVE BALANCES'!AD:AD)/1000</f>
        <v>-11.502600000000001</v>
      </c>
      <c r="J155" s="262">
        <f>SUMIF('RESERVE BALANCES'!$A:$A,$C155,'RESERVE BALANCES'!AE:AE)/1000</f>
        <v>-10.322089999999999</v>
      </c>
      <c r="K155" s="262">
        <f>SUMIF('RESERVE BALANCES'!$A:$A,$C155,'RESERVE BALANCES'!AF:AF)/1000</f>
        <v>-9.1415799999999994</v>
      </c>
      <c r="L155" s="262">
        <f>SUMIF('RESERVE BALANCES'!$A:$A,$C155,'RESERVE BALANCES'!AG:AG)/1000</f>
        <v>-7.9610699999999994</v>
      </c>
      <c r="M155" s="262">
        <f>SUMIF('RESERVE BALANCES'!$A:$A,$C155,'RESERVE BALANCES'!AH:AH)/1000</f>
        <v>-6.7805599999999995</v>
      </c>
      <c r="N155" s="262">
        <f>SUMIF('RESERVE BALANCES'!$A:$A,$C155,'RESERVE BALANCES'!AI:AI)/1000</f>
        <v>-5.6000499999999995</v>
      </c>
      <c r="O155" s="262">
        <f>SUMIF('RESERVE BALANCES'!$A:$A,$C155,'RESERVE BALANCES'!AJ:AJ)/1000</f>
        <v>-4.4195399999999987</v>
      </c>
      <c r="P155" s="262">
        <f>SUMIF('RESERVE BALANCES'!$A:$A,$C155,'RESERVE BALANCES'!AK:AK)/1000</f>
        <v>-3.2390299999999987</v>
      </c>
      <c r="Q155" s="262">
        <f>SUMIF('RESERVE BALANCES'!$A:$A,$C155,'RESERVE BALANCES'!AL:AL)/1000</f>
        <v>-2.0585199999999988</v>
      </c>
      <c r="R155" s="262">
        <f>SUMIF('RESERVE BALANCES'!$A:$A,$C155,'RESERVE BALANCES'!AM:AM)/1000</f>
        <v>-0.87800999999999862</v>
      </c>
      <c r="S155" s="22">
        <f>SUM(F155:R155)/(13)</f>
        <v>-7.9610700000000003</v>
      </c>
      <c r="U155" s="263">
        <f>S155-('B-09 2025R'!T155/1)</f>
        <v>0</v>
      </c>
    </row>
    <row r="156" spans="1:21" x14ac:dyDescent="0.25">
      <c r="A156" s="253">
        <f t="shared" si="26"/>
        <v>30</v>
      </c>
      <c r="B156" s="258"/>
      <c r="C156" s="251">
        <v>34346</v>
      </c>
      <c r="D156" s="248" t="s">
        <v>93</v>
      </c>
      <c r="F156" s="262">
        <f>SUMIF('RESERVE BALANCES'!$A:$A,$C156,'RESERVE BALANCES'!AA:AA)/1000</f>
        <v>14305.937169999997</v>
      </c>
      <c r="G156" s="262">
        <f>SUMIF('RESERVE BALANCES'!$A:$A,$C156,'RESERVE BALANCES'!AB:AB)/1000</f>
        <v>14818.210099999998</v>
      </c>
      <c r="H156" s="262">
        <f>SUMIF('RESERVE BALANCES'!$A:$A,$C156,'RESERVE BALANCES'!AC:AC)/1000</f>
        <v>15330.483029999998</v>
      </c>
      <c r="I156" s="262">
        <f>SUMIF('RESERVE BALANCES'!$A:$A,$C156,'RESERVE BALANCES'!AD:AD)/1000</f>
        <v>15842.755959999997</v>
      </c>
      <c r="J156" s="262">
        <f>SUMIF('RESERVE BALANCES'!$A:$A,$C156,'RESERVE BALANCES'!AE:AE)/1000</f>
        <v>16355.028889999998</v>
      </c>
      <c r="K156" s="262">
        <f>SUMIF('RESERVE BALANCES'!$A:$A,$C156,'RESERVE BALANCES'!AF:AF)/1000</f>
        <v>16867.301819999997</v>
      </c>
      <c r="L156" s="262">
        <f>SUMIF('RESERVE BALANCES'!$A:$A,$C156,'RESERVE BALANCES'!AG:AG)/1000</f>
        <v>17379.574749999996</v>
      </c>
      <c r="M156" s="262">
        <f>SUMIF('RESERVE BALANCES'!$A:$A,$C156,'RESERVE BALANCES'!AH:AH)/1000</f>
        <v>17891.847679999995</v>
      </c>
      <c r="N156" s="262">
        <f>SUMIF('RESERVE BALANCES'!$A:$A,$C156,'RESERVE BALANCES'!AI:AI)/1000</f>
        <v>18404.120609999994</v>
      </c>
      <c r="O156" s="262">
        <f>SUMIF('RESERVE BALANCES'!$A:$A,$C156,'RESERVE BALANCES'!AJ:AJ)/1000</f>
        <v>18916.393539999994</v>
      </c>
      <c r="P156" s="262">
        <f>SUMIF('RESERVE BALANCES'!$A:$A,$C156,'RESERVE BALANCES'!AK:AK)/1000</f>
        <v>19428.666469999996</v>
      </c>
      <c r="Q156" s="262">
        <f>SUMIF('RESERVE BALANCES'!$A:$A,$C156,'RESERVE BALANCES'!AL:AL)/1000</f>
        <v>19940.939399999996</v>
      </c>
      <c r="R156" s="262">
        <f>SUMIF('RESERVE BALANCES'!$A:$A,$C156,'RESERVE BALANCES'!AM:AM)/1000</f>
        <v>20453.212329999995</v>
      </c>
      <c r="S156" s="22">
        <f>SUM(F156:R156)/(13)</f>
        <v>17379.574749999996</v>
      </c>
      <c r="U156" s="263">
        <f>S156-('B-09 2025R'!T156/1)</f>
        <v>0</v>
      </c>
    </row>
    <row r="157" spans="1:21" x14ac:dyDescent="0.25">
      <c r="A157" s="253">
        <f t="shared" si="26"/>
        <v>31</v>
      </c>
      <c r="B157" s="258"/>
      <c r="C157" s="251">
        <v>34546</v>
      </c>
      <c r="D157" s="248" t="s">
        <v>59</v>
      </c>
      <c r="F157" s="262">
        <f>SUMIF('RESERVE BALANCES'!$A:$A,$C157,'RESERVE BALANCES'!AA:AA)/1000</f>
        <v>0.68647000000000002</v>
      </c>
      <c r="G157" s="262">
        <f>SUMIF('RESERVE BALANCES'!$A:$A,$C157,'RESERVE BALANCES'!AB:AB)/1000</f>
        <v>0.7167</v>
      </c>
      <c r="H157" s="262">
        <f>SUMIF('RESERVE BALANCES'!$A:$A,$C157,'RESERVE BALANCES'!AC:AC)/1000</f>
        <v>0.74693000000000009</v>
      </c>
      <c r="I157" s="262">
        <f>SUMIF('RESERVE BALANCES'!$A:$A,$C157,'RESERVE BALANCES'!AD:AD)/1000</f>
        <v>0.77716000000000007</v>
      </c>
      <c r="J157" s="262">
        <f>SUMIF('RESERVE BALANCES'!$A:$A,$C157,'RESERVE BALANCES'!AE:AE)/1000</f>
        <v>0.80739000000000005</v>
      </c>
      <c r="K157" s="262">
        <f>SUMIF('RESERVE BALANCES'!$A:$A,$C157,'RESERVE BALANCES'!AF:AF)/1000</f>
        <v>0.83762000000000014</v>
      </c>
      <c r="L157" s="262">
        <f>SUMIF('RESERVE BALANCES'!$A:$A,$C157,'RESERVE BALANCES'!AG:AG)/1000</f>
        <v>0.86785000000000012</v>
      </c>
      <c r="M157" s="262">
        <f>SUMIF('RESERVE BALANCES'!$A:$A,$C157,'RESERVE BALANCES'!AH:AH)/1000</f>
        <v>0.8980800000000001</v>
      </c>
      <c r="N157" s="262">
        <f>SUMIF('RESERVE BALANCES'!$A:$A,$C157,'RESERVE BALANCES'!AI:AI)/1000</f>
        <v>0.92831000000000019</v>
      </c>
      <c r="O157" s="262">
        <f>SUMIF('RESERVE BALANCES'!$A:$A,$C157,'RESERVE BALANCES'!AJ:AJ)/1000</f>
        <v>0.95854000000000017</v>
      </c>
      <c r="P157" s="262">
        <f>SUMIF('RESERVE BALANCES'!$A:$A,$C157,'RESERVE BALANCES'!AK:AK)/1000</f>
        <v>0.98877000000000026</v>
      </c>
      <c r="Q157" s="262">
        <f>SUMIF('RESERVE BALANCES'!$A:$A,$C157,'RESERVE BALANCES'!AL:AL)/1000</f>
        <v>1.0190000000000001</v>
      </c>
      <c r="R157" s="262">
        <f>SUMIF('RESERVE BALANCES'!$A:$A,$C157,'RESERVE BALANCES'!AM:AM)/1000</f>
        <v>1.0492300000000003</v>
      </c>
      <c r="S157" s="22">
        <f>SUM(F157:R157)/(13)</f>
        <v>0.86785000000000001</v>
      </c>
      <c r="U157" s="263">
        <f>S157-('B-09 2025R'!T157/1)</f>
        <v>0</v>
      </c>
    </row>
    <row r="158" spans="1:21" x14ac:dyDescent="0.25">
      <c r="A158" s="253">
        <f t="shared" si="26"/>
        <v>32</v>
      </c>
      <c r="B158" s="258"/>
      <c r="C158" s="251">
        <v>34646</v>
      </c>
      <c r="D158" s="248" t="s">
        <v>60</v>
      </c>
      <c r="F158" s="262">
        <f>SUMIF('RESERVE BALANCES'!$A:$A,$C158,'RESERVE BALANCES'!AA:AA)/1000</f>
        <v>0</v>
      </c>
      <c r="G158" s="262">
        <f>SUMIF('RESERVE BALANCES'!$A:$A,$C158,'RESERVE BALANCES'!AB:AB)/1000</f>
        <v>0</v>
      </c>
      <c r="H158" s="262">
        <f>SUMIF('RESERVE BALANCES'!$A:$A,$C158,'RESERVE BALANCES'!AC:AC)/1000</f>
        <v>0</v>
      </c>
      <c r="I158" s="262">
        <f>SUMIF('RESERVE BALANCES'!$A:$A,$C158,'RESERVE BALANCES'!AD:AD)/1000</f>
        <v>0</v>
      </c>
      <c r="J158" s="262">
        <f>SUMIF('RESERVE BALANCES'!$A:$A,$C158,'RESERVE BALANCES'!AE:AE)/1000</f>
        <v>0</v>
      </c>
      <c r="K158" s="262">
        <f>SUMIF('RESERVE BALANCES'!$A:$A,$C158,'RESERVE BALANCES'!AF:AF)/1000</f>
        <v>0</v>
      </c>
      <c r="L158" s="262">
        <f>SUMIF('RESERVE BALANCES'!$A:$A,$C158,'RESERVE BALANCES'!AG:AG)/1000</f>
        <v>0</v>
      </c>
      <c r="M158" s="262">
        <f>SUMIF('RESERVE BALANCES'!$A:$A,$C158,'RESERVE BALANCES'!AH:AH)/1000</f>
        <v>0</v>
      </c>
      <c r="N158" s="262">
        <f>SUMIF('RESERVE BALANCES'!$A:$A,$C158,'RESERVE BALANCES'!AI:AI)/1000</f>
        <v>0</v>
      </c>
      <c r="O158" s="262">
        <f>SUMIF('RESERVE BALANCES'!$A:$A,$C158,'RESERVE BALANCES'!AJ:AJ)/1000</f>
        <v>0</v>
      </c>
      <c r="P158" s="262">
        <f>SUMIF('RESERVE BALANCES'!$A:$A,$C158,'RESERVE BALANCES'!AK:AK)/1000</f>
        <v>0</v>
      </c>
      <c r="Q158" s="262">
        <f>SUMIF('RESERVE BALANCES'!$A:$A,$C158,'RESERVE BALANCES'!AL:AL)/1000</f>
        <v>0</v>
      </c>
      <c r="R158" s="262">
        <f>SUMIF('RESERVE BALANCES'!$A:$A,$C158,'RESERVE BALANCES'!AM:AM)/1000</f>
        <v>0</v>
      </c>
      <c r="S158" s="22">
        <f>SUM(F158:R158)/(13)</f>
        <v>0</v>
      </c>
      <c r="U158" s="263">
        <f>S158-('B-09 2025R'!T158/1)</f>
        <v>0</v>
      </c>
    </row>
    <row r="159" spans="1:21" x14ac:dyDescent="0.25">
      <c r="A159" s="253">
        <f t="shared" si="26"/>
        <v>33</v>
      </c>
      <c r="B159" s="258"/>
      <c r="D159" s="276" t="s">
        <v>98</v>
      </c>
      <c r="F159" s="25">
        <f>SUM(F154:F158)</f>
        <v>14291.579509999998</v>
      </c>
      <c r="G159" s="25">
        <f t="shared" ref="G159:R159" si="33">SUM(G154:G158)</f>
        <v>14805.063179999999</v>
      </c>
      <c r="H159" s="25">
        <f t="shared" si="33"/>
        <v>15318.546849999997</v>
      </c>
      <c r="I159" s="25">
        <f t="shared" si="33"/>
        <v>15832.030519999997</v>
      </c>
      <c r="J159" s="25">
        <f t="shared" si="33"/>
        <v>16345.514189999998</v>
      </c>
      <c r="K159" s="25">
        <f t="shared" si="33"/>
        <v>16858.997859999996</v>
      </c>
      <c r="L159" s="25">
        <f t="shared" si="33"/>
        <v>17372.481529999994</v>
      </c>
      <c r="M159" s="25">
        <f t="shared" si="33"/>
        <v>17885.965199999995</v>
      </c>
      <c r="N159" s="25">
        <f t="shared" si="33"/>
        <v>18399.448869999993</v>
      </c>
      <c r="O159" s="25">
        <f t="shared" si="33"/>
        <v>18912.932539999994</v>
      </c>
      <c r="P159" s="25">
        <f t="shared" si="33"/>
        <v>19426.416209999996</v>
      </c>
      <c r="Q159" s="25">
        <f t="shared" si="33"/>
        <v>19939.899879999997</v>
      </c>
      <c r="R159" s="25">
        <f t="shared" si="33"/>
        <v>20453.383549999995</v>
      </c>
      <c r="S159" s="25">
        <f>SUM(S154:S158)</f>
        <v>17372.481529999994</v>
      </c>
      <c r="U159" s="263">
        <f>S159-('B-09 2025R'!T159/1)</f>
        <v>0</v>
      </c>
    </row>
    <row r="160" spans="1:21" x14ac:dyDescent="0.25">
      <c r="A160" s="253">
        <f t="shared" si="26"/>
        <v>34</v>
      </c>
      <c r="B160" s="258"/>
      <c r="U160" s="300"/>
    </row>
    <row r="161" spans="1:21" x14ac:dyDescent="0.25">
      <c r="A161" s="253">
        <f t="shared" si="26"/>
        <v>35</v>
      </c>
      <c r="B161" s="258"/>
      <c r="C161" s="251"/>
      <c r="D161" s="248" t="s">
        <v>99</v>
      </c>
      <c r="U161" s="300"/>
    </row>
    <row r="162" spans="1:21" x14ac:dyDescent="0.25">
      <c r="A162" s="253">
        <f t="shared" si="26"/>
        <v>36</v>
      </c>
      <c r="B162" s="258"/>
      <c r="C162" s="251">
        <v>34143</v>
      </c>
      <c r="D162" s="248" t="s">
        <v>56</v>
      </c>
      <c r="F162" s="262">
        <f>SUMIF('RESERVE BALANCES'!$A:$A,$C162,'RESERVE BALANCES'!AA:AA)/1000</f>
        <v>1537.8361399999992</v>
      </c>
      <c r="G162" s="262">
        <f>SUMIF('RESERVE BALANCES'!$A:$A,$C162,'RESERVE BALANCES'!AB:AB)/1000</f>
        <v>1544.3832899999991</v>
      </c>
      <c r="H162" s="262">
        <f>SUMIF('RESERVE BALANCES'!$A:$A,$C162,'RESERVE BALANCES'!AC:AC)/1000</f>
        <v>1550.930439999999</v>
      </c>
      <c r="I162" s="262">
        <f>SUMIF('RESERVE BALANCES'!$A:$A,$C162,'RESERVE BALANCES'!AD:AD)/1000</f>
        <v>1557.4775899999988</v>
      </c>
      <c r="J162" s="262">
        <f>SUMIF('RESERVE BALANCES'!$A:$A,$C162,'RESERVE BALANCES'!AE:AE)/1000</f>
        <v>1564.0247399999989</v>
      </c>
      <c r="K162" s="262">
        <f>SUMIF('RESERVE BALANCES'!$A:$A,$C162,'RESERVE BALANCES'!AF:AF)/1000</f>
        <v>1570.5718899999988</v>
      </c>
      <c r="L162" s="262">
        <f>SUMIF('RESERVE BALANCES'!$A:$A,$C162,'RESERVE BALANCES'!AG:AG)/1000</f>
        <v>1577.1190399999987</v>
      </c>
      <c r="M162" s="262">
        <f>SUMIF('RESERVE BALANCES'!$A:$A,$C162,'RESERVE BALANCES'!AH:AH)/1000</f>
        <v>1583.6661899999986</v>
      </c>
      <c r="N162" s="262">
        <f>SUMIF('RESERVE BALANCES'!$A:$A,$C162,'RESERVE BALANCES'!AI:AI)/1000</f>
        <v>1590.2133399999984</v>
      </c>
      <c r="O162" s="262">
        <f>SUMIF('RESERVE BALANCES'!$A:$A,$C162,'RESERVE BALANCES'!AJ:AJ)/1000</f>
        <v>1596.7604899999983</v>
      </c>
      <c r="P162" s="262">
        <f>SUMIF('RESERVE BALANCES'!$A:$A,$C162,'RESERVE BALANCES'!AK:AK)/1000</f>
        <v>1603.3076399999982</v>
      </c>
      <c r="Q162" s="262">
        <f>SUMIF('RESERVE BALANCES'!$A:$A,$C162,'RESERVE BALANCES'!AL:AL)/1000</f>
        <v>1609.8547899999983</v>
      </c>
      <c r="R162" s="262">
        <f>SUMIF('RESERVE BALANCES'!$A:$A,$C162,'RESERVE BALANCES'!AM:AM)/1000</f>
        <v>1616.4019399999981</v>
      </c>
      <c r="S162" s="22">
        <f>SUM(F162:R162)/(13)</f>
        <v>1577.1190399999989</v>
      </c>
      <c r="U162" s="263">
        <f>S162-('B-09 2025R'!T162/1)</f>
        <v>0</v>
      </c>
    </row>
    <row r="163" spans="1:21" x14ac:dyDescent="0.25">
      <c r="A163" s="253">
        <f t="shared" si="26"/>
        <v>37</v>
      </c>
      <c r="B163" s="258"/>
      <c r="C163" s="251">
        <v>34243</v>
      </c>
      <c r="D163" s="248" t="s">
        <v>92</v>
      </c>
      <c r="F163" s="262">
        <f>SUMIF('RESERVE BALANCES'!$A:$A,$C163,'RESERVE BALANCES'!AA:AA)/1000</f>
        <v>1581.1370800000002</v>
      </c>
      <c r="G163" s="262">
        <f>SUMIF('RESERVE BALANCES'!$A:$A,$C163,'RESERVE BALANCES'!AB:AB)/1000</f>
        <v>1565.2611400000001</v>
      </c>
      <c r="H163" s="262">
        <f>SUMIF('RESERVE BALANCES'!$A:$A,$C163,'RESERVE BALANCES'!AC:AC)/1000</f>
        <v>1549.3851999999999</v>
      </c>
      <c r="I163" s="262">
        <f>SUMIF('RESERVE BALANCES'!$A:$A,$C163,'RESERVE BALANCES'!AD:AD)/1000</f>
        <v>1533.5092599999998</v>
      </c>
      <c r="J163" s="262">
        <f>SUMIF('RESERVE BALANCES'!$A:$A,$C163,'RESERVE BALANCES'!AE:AE)/1000</f>
        <v>1517.6333199999997</v>
      </c>
      <c r="K163" s="262">
        <f>SUMIF('RESERVE BALANCES'!$A:$A,$C163,'RESERVE BALANCES'!AF:AF)/1000</f>
        <v>1501.7573799999993</v>
      </c>
      <c r="L163" s="262">
        <f>SUMIF('RESERVE BALANCES'!$A:$A,$C163,'RESERVE BALANCES'!AG:AG)/1000</f>
        <v>1485.8814399999992</v>
      </c>
      <c r="M163" s="262">
        <f>SUMIF('RESERVE BALANCES'!$A:$A,$C163,'RESERVE BALANCES'!AH:AH)/1000</f>
        <v>1470.0474399999991</v>
      </c>
      <c r="N163" s="262">
        <f>SUMIF('RESERVE BALANCES'!$A:$A,$C163,'RESERVE BALANCES'!AI:AI)/1000</f>
        <v>1454.2134399999993</v>
      </c>
      <c r="O163" s="262">
        <f>SUMIF('RESERVE BALANCES'!$A:$A,$C163,'RESERVE BALANCES'!AJ:AJ)/1000</f>
        <v>1438.3794399999992</v>
      </c>
      <c r="P163" s="262">
        <f>SUMIF('RESERVE BALANCES'!$A:$A,$C163,'RESERVE BALANCES'!AK:AK)/1000</f>
        <v>1422.5454399999992</v>
      </c>
      <c r="Q163" s="262">
        <f>SUMIF('RESERVE BALANCES'!$A:$A,$C163,'RESERVE BALANCES'!AL:AL)/1000</f>
        <v>1406.7114399999994</v>
      </c>
      <c r="R163" s="262">
        <f>SUMIF('RESERVE BALANCES'!$A:$A,$C163,'RESERVE BALANCES'!AM:AM)/1000</f>
        <v>1390.8774399999993</v>
      </c>
      <c r="S163" s="22">
        <f>SUM(F163:R163)/(13)</f>
        <v>1485.9491892307685</v>
      </c>
      <c r="U163" s="263">
        <f>S163-('B-09 2025R'!T163/1)</f>
        <v>-7.6923151937080547E-7</v>
      </c>
    </row>
    <row r="164" spans="1:21" x14ac:dyDescent="0.25">
      <c r="A164" s="253">
        <f t="shared" si="26"/>
        <v>38</v>
      </c>
      <c r="B164" s="258"/>
      <c r="C164" s="251">
        <v>34343</v>
      </c>
      <c r="D164" s="248" t="s">
        <v>93</v>
      </c>
      <c r="F164" s="262">
        <f>SUMIF('RESERVE BALANCES'!$A:$A,$C164,'RESERVE BALANCES'!AA:AA)/1000</f>
        <v>19813.608059999999</v>
      </c>
      <c r="G164" s="262">
        <f>SUMIF('RESERVE BALANCES'!$A:$A,$C164,'RESERVE BALANCES'!AB:AB)/1000</f>
        <v>21184.126249999998</v>
      </c>
      <c r="H164" s="262">
        <f>SUMIF('RESERVE BALANCES'!$A:$A,$C164,'RESERVE BALANCES'!AC:AC)/1000</f>
        <v>22554.644439999993</v>
      </c>
      <c r="I164" s="262">
        <f>SUMIF('RESERVE BALANCES'!$A:$A,$C164,'RESERVE BALANCES'!AD:AD)/1000</f>
        <v>23925.162629999992</v>
      </c>
      <c r="J164" s="262">
        <f>SUMIF('RESERVE BALANCES'!$A:$A,$C164,'RESERVE BALANCES'!AE:AE)/1000</f>
        <v>25295.68081999999</v>
      </c>
      <c r="K164" s="262">
        <f>SUMIF('RESERVE BALANCES'!$A:$A,$C164,'RESERVE BALANCES'!AF:AF)/1000</f>
        <v>26666.199009999986</v>
      </c>
      <c r="L164" s="262">
        <f>SUMIF('RESERVE BALANCES'!$A:$A,$C164,'RESERVE BALANCES'!AG:AG)/1000</f>
        <v>28036.717199999985</v>
      </c>
      <c r="M164" s="262">
        <f>SUMIF('RESERVE BALANCES'!$A:$A,$C164,'RESERVE BALANCES'!AH:AH)/1000</f>
        <v>29407.304159999981</v>
      </c>
      <c r="N164" s="262">
        <f>SUMIF('RESERVE BALANCES'!$A:$A,$C164,'RESERVE BALANCES'!AI:AI)/1000</f>
        <v>30777.891119999978</v>
      </c>
      <c r="O164" s="262">
        <f>SUMIF('RESERVE BALANCES'!$A:$A,$C164,'RESERVE BALANCES'!AJ:AJ)/1000</f>
        <v>32148.478079999975</v>
      </c>
      <c r="P164" s="262">
        <f>SUMIF('RESERVE BALANCES'!$A:$A,$C164,'RESERVE BALANCES'!AK:AK)/1000</f>
        <v>33519.065039999972</v>
      </c>
      <c r="Q164" s="262">
        <f>SUMIF('RESERVE BALANCES'!$A:$A,$C164,'RESERVE BALANCES'!AL:AL)/1000</f>
        <v>34889.651999999973</v>
      </c>
      <c r="R164" s="262">
        <f>SUMIF('RESERVE BALANCES'!$A:$A,$C164,'RESERVE BALANCES'!AM:AM)/1000</f>
        <v>36260.238959999973</v>
      </c>
      <c r="S164" s="22">
        <f>SUM(F164:R164)/(13)</f>
        <v>28036.828289999983</v>
      </c>
      <c r="U164" s="263">
        <f>S164-('B-09 2025R'!T164/1)</f>
        <v>0</v>
      </c>
    </row>
    <row r="165" spans="1:21" x14ac:dyDescent="0.25">
      <c r="A165" s="253">
        <f t="shared" si="26"/>
        <v>39</v>
      </c>
      <c r="B165" s="258"/>
      <c r="C165" s="251">
        <v>34543</v>
      </c>
      <c r="D165" s="248" t="s">
        <v>59</v>
      </c>
      <c r="F165" s="262">
        <f>SUMIF('RESERVE BALANCES'!$A:$A,$C165,'RESERVE BALANCES'!AA:AA)/1000</f>
        <v>95.984730000000042</v>
      </c>
      <c r="G165" s="262">
        <f>SUMIF('RESERVE BALANCES'!$A:$A,$C165,'RESERVE BALANCES'!AB:AB)/1000</f>
        <v>97.689710000000034</v>
      </c>
      <c r="H165" s="262">
        <f>SUMIF('RESERVE BALANCES'!$A:$A,$C165,'RESERVE BALANCES'!AC:AC)/1000</f>
        <v>99.394690000000026</v>
      </c>
      <c r="I165" s="262">
        <f>SUMIF('RESERVE BALANCES'!$A:$A,$C165,'RESERVE BALANCES'!AD:AD)/1000</f>
        <v>101.09967000000003</v>
      </c>
      <c r="J165" s="262">
        <f>SUMIF('RESERVE BALANCES'!$A:$A,$C165,'RESERVE BALANCES'!AE:AE)/1000</f>
        <v>102.80465000000002</v>
      </c>
      <c r="K165" s="262">
        <f>SUMIF('RESERVE BALANCES'!$A:$A,$C165,'RESERVE BALANCES'!AF:AF)/1000</f>
        <v>104.50963000000002</v>
      </c>
      <c r="L165" s="262">
        <f>SUMIF('RESERVE BALANCES'!$A:$A,$C165,'RESERVE BALANCES'!AG:AG)/1000</f>
        <v>106.21461000000002</v>
      </c>
      <c r="M165" s="262">
        <f>SUMIF('RESERVE BALANCES'!$A:$A,$C165,'RESERVE BALANCES'!AH:AH)/1000</f>
        <v>107.91959000000001</v>
      </c>
      <c r="N165" s="262">
        <f>SUMIF('RESERVE BALANCES'!$A:$A,$C165,'RESERVE BALANCES'!AI:AI)/1000</f>
        <v>109.62457000000001</v>
      </c>
      <c r="O165" s="262">
        <f>SUMIF('RESERVE BALANCES'!$A:$A,$C165,'RESERVE BALANCES'!AJ:AJ)/1000</f>
        <v>111.32955</v>
      </c>
      <c r="P165" s="262">
        <f>SUMIF('RESERVE BALANCES'!$A:$A,$C165,'RESERVE BALANCES'!AK:AK)/1000</f>
        <v>113.03453</v>
      </c>
      <c r="Q165" s="262">
        <f>SUMIF('RESERVE BALANCES'!$A:$A,$C165,'RESERVE BALANCES'!AL:AL)/1000</f>
        <v>114.73951</v>
      </c>
      <c r="R165" s="262">
        <f>SUMIF('RESERVE BALANCES'!$A:$A,$C165,'RESERVE BALANCES'!AM:AM)/1000</f>
        <v>116.44448999999999</v>
      </c>
      <c r="S165" s="22">
        <f>SUM(F165:R165)/(13)</f>
        <v>106.21461000000001</v>
      </c>
      <c r="U165" s="263">
        <f>S165-('B-09 2025R'!T165/1)</f>
        <v>0</v>
      </c>
    </row>
    <row r="166" spans="1:21" x14ac:dyDescent="0.25">
      <c r="A166" s="253">
        <f t="shared" si="26"/>
        <v>40</v>
      </c>
      <c r="B166" s="258"/>
      <c r="C166" s="251">
        <v>34643</v>
      </c>
      <c r="D166" s="248" t="s">
        <v>60</v>
      </c>
      <c r="F166" s="262">
        <f>SUMIF('RESERVE BALANCES'!$A:$A,$C166,'RESERVE BALANCES'!AA:AA)/1000</f>
        <v>245.23220000000012</v>
      </c>
      <c r="G166" s="262">
        <f>SUMIF('RESERVE BALANCES'!$A:$A,$C166,'RESERVE BALANCES'!AB:AB)/1000</f>
        <v>245.91610000000011</v>
      </c>
      <c r="H166" s="262">
        <f>SUMIF('RESERVE BALANCES'!$A:$A,$C166,'RESERVE BALANCES'!AC:AC)/1000</f>
        <v>246.60000000000011</v>
      </c>
      <c r="I166" s="262">
        <f>SUMIF('RESERVE BALANCES'!$A:$A,$C166,'RESERVE BALANCES'!AD:AD)/1000</f>
        <v>247.2839000000001</v>
      </c>
      <c r="J166" s="262">
        <f>SUMIF('RESERVE BALANCES'!$A:$A,$C166,'RESERVE BALANCES'!AE:AE)/1000</f>
        <v>247.9678000000001</v>
      </c>
      <c r="K166" s="262">
        <f>SUMIF('RESERVE BALANCES'!$A:$A,$C166,'RESERVE BALANCES'!AF:AF)/1000</f>
        <v>248.65170000000009</v>
      </c>
      <c r="L166" s="262">
        <f>SUMIF('RESERVE BALANCES'!$A:$A,$C166,'RESERVE BALANCES'!AG:AG)/1000</f>
        <v>249.33560000000008</v>
      </c>
      <c r="M166" s="262">
        <f>SUMIF('RESERVE BALANCES'!$A:$A,$C166,'RESERVE BALANCES'!AH:AH)/1000</f>
        <v>250.01950000000008</v>
      </c>
      <c r="N166" s="262">
        <f>SUMIF('RESERVE BALANCES'!$A:$A,$C166,'RESERVE BALANCES'!AI:AI)/1000</f>
        <v>250.70340000000007</v>
      </c>
      <c r="O166" s="262">
        <f>SUMIF('RESERVE BALANCES'!$A:$A,$C166,'RESERVE BALANCES'!AJ:AJ)/1000</f>
        <v>251.38730000000007</v>
      </c>
      <c r="P166" s="262">
        <f>SUMIF('RESERVE BALANCES'!$A:$A,$C166,'RESERVE BALANCES'!AK:AK)/1000</f>
        <v>252.07120000000006</v>
      </c>
      <c r="Q166" s="262">
        <f>SUMIF('RESERVE BALANCES'!$A:$A,$C166,'RESERVE BALANCES'!AL:AL)/1000</f>
        <v>252.75510000000006</v>
      </c>
      <c r="R166" s="262">
        <f>SUMIF('RESERVE BALANCES'!$A:$A,$C166,'RESERVE BALANCES'!AM:AM)/1000</f>
        <v>253.43900000000005</v>
      </c>
      <c r="S166" s="22">
        <f>SUM(F166:R166)/(13)</f>
        <v>249.33560000000003</v>
      </c>
      <c r="U166" s="263">
        <f>S166-('B-09 2025R'!T166/1)</f>
        <v>0</v>
      </c>
    </row>
    <row r="167" spans="1:21" x14ac:dyDescent="0.25">
      <c r="A167" s="253">
        <f t="shared" si="26"/>
        <v>41</v>
      </c>
      <c r="B167" s="258"/>
      <c r="D167" s="276" t="s">
        <v>100</v>
      </c>
      <c r="F167" s="25">
        <f t="shared" ref="F167" si="34">SUM(F162:F166)</f>
        <v>23273.798209999997</v>
      </c>
      <c r="G167" s="25">
        <f t="shared" ref="G167:R167" si="35">SUM(G162:G166)</f>
        <v>24637.376489999995</v>
      </c>
      <c r="H167" s="25">
        <f t="shared" si="35"/>
        <v>26000.954769999989</v>
      </c>
      <c r="I167" s="25">
        <f t="shared" si="35"/>
        <v>27364.533049999987</v>
      </c>
      <c r="J167" s="25">
        <f t="shared" si="35"/>
        <v>28728.111329999985</v>
      </c>
      <c r="K167" s="25">
        <f t="shared" si="35"/>
        <v>30091.689609999983</v>
      </c>
      <c r="L167" s="25">
        <f t="shared" si="35"/>
        <v>31455.267889999981</v>
      </c>
      <c r="M167" s="25">
        <f t="shared" si="35"/>
        <v>32818.956879999983</v>
      </c>
      <c r="N167" s="25">
        <f t="shared" si="35"/>
        <v>34182.645869999978</v>
      </c>
      <c r="O167" s="25">
        <f t="shared" si="35"/>
        <v>35546.334859999981</v>
      </c>
      <c r="P167" s="25">
        <f t="shared" si="35"/>
        <v>36910.023849999969</v>
      </c>
      <c r="Q167" s="25">
        <f t="shared" si="35"/>
        <v>38273.712839999971</v>
      </c>
      <c r="R167" s="25">
        <f t="shared" si="35"/>
        <v>39637.401829999973</v>
      </c>
      <c r="S167" s="25">
        <f>SUM(S162:S166)</f>
        <v>31455.446729230749</v>
      </c>
      <c r="U167" s="263">
        <f>S167-('B-09 2025R'!T167/1)</f>
        <v>-7.6924698078073561E-7</v>
      </c>
    </row>
    <row r="168" spans="1:21" x14ac:dyDescent="0.25">
      <c r="A168" s="253">
        <f t="shared" si="26"/>
        <v>42</v>
      </c>
      <c r="B168" s="258"/>
      <c r="F168" s="278"/>
      <c r="G168" s="278"/>
      <c r="H168" s="278"/>
      <c r="I168" s="278"/>
      <c r="J168" s="278"/>
      <c r="K168" s="278"/>
      <c r="L168" s="278"/>
      <c r="M168" s="278"/>
      <c r="N168" s="278"/>
      <c r="O168" s="278"/>
      <c r="P168" s="278"/>
      <c r="Q168" s="278"/>
      <c r="R168" s="278"/>
      <c r="S168" s="278"/>
      <c r="U168" s="300"/>
    </row>
    <row r="169" spans="1:21" ht="13.8" thickBot="1" x14ac:dyDescent="0.3">
      <c r="A169" s="253">
        <f t="shared" si="26"/>
        <v>43</v>
      </c>
      <c r="B169" s="258"/>
      <c r="D169" s="276" t="s">
        <v>88</v>
      </c>
      <c r="F169" s="36">
        <f t="shared" ref="F169" si="36">SUM(F143,F151,F159,F167)</f>
        <v>72629.270759999985</v>
      </c>
      <c r="G169" s="36">
        <f t="shared" ref="G169:R169" si="37">SUM(G143,G151,G159,G167)</f>
        <v>75126.472469999993</v>
      </c>
      <c r="H169" s="36">
        <f t="shared" si="37"/>
        <v>77623.674219999986</v>
      </c>
      <c r="I169" s="36">
        <f t="shared" si="37"/>
        <v>80120.875969999979</v>
      </c>
      <c r="J169" s="36">
        <f t="shared" si="37"/>
        <v>82618.077719999987</v>
      </c>
      <c r="K169" s="36">
        <f t="shared" si="37"/>
        <v>85115.279469999979</v>
      </c>
      <c r="L169" s="36">
        <f t="shared" si="37"/>
        <v>87612.481219999958</v>
      </c>
      <c r="M169" s="36">
        <f t="shared" si="37"/>
        <v>90110.476179999969</v>
      </c>
      <c r="N169" s="36">
        <f t="shared" si="37"/>
        <v>92608.562139999965</v>
      </c>
      <c r="O169" s="36">
        <f t="shared" si="37"/>
        <v>95106.739099999977</v>
      </c>
      <c r="P169" s="36">
        <f t="shared" si="37"/>
        <v>97605.007059999945</v>
      </c>
      <c r="Q169" s="36">
        <f t="shared" si="37"/>
        <v>100103.36601999996</v>
      </c>
      <c r="R169" s="36">
        <f t="shared" si="37"/>
        <v>102601.81597999996</v>
      </c>
      <c r="S169" s="36">
        <f>SUM(S143,S151,S159,S167)</f>
        <v>87614.00756230767</v>
      </c>
      <c r="U169" s="263">
        <f>S169-('B-09 2025R'!T169/1)</f>
        <v>-7.6923170126974583E-6</v>
      </c>
    </row>
    <row r="170" spans="1:21" ht="14.4" thickTop="1" thickBot="1" x14ac:dyDescent="0.3">
      <c r="A170" s="255">
        <f t="shared" si="26"/>
        <v>44</v>
      </c>
      <c r="B170" s="39" t="s">
        <v>70</v>
      </c>
      <c r="C170" s="247"/>
      <c r="D170" s="247"/>
      <c r="E170" s="247"/>
      <c r="F170" s="247"/>
      <c r="G170" s="247"/>
      <c r="H170" s="247"/>
      <c r="I170" s="247"/>
      <c r="J170" s="247"/>
      <c r="K170" s="247"/>
      <c r="L170" s="247"/>
      <c r="M170" s="247"/>
      <c r="N170" s="247"/>
      <c r="O170" s="247"/>
      <c r="P170" s="269"/>
      <c r="Q170" s="247"/>
      <c r="R170" s="247"/>
      <c r="S170" s="247"/>
      <c r="U170" s="300"/>
    </row>
    <row r="171" spans="1:21" x14ac:dyDescent="0.25">
      <c r="A171" s="248" t="str">
        <f>+$A$57</f>
        <v>Supporting Schedules:</v>
      </c>
      <c r="P171" s="250"/>
      <c r="Q171" s="248" t="str">
        <f>+$Q$57</f>
        <v>Recap Schedules:  B-09</v>
      </c>
      <c r="U171" s="300"/>
    </row>
    <row r="172" spans="1:21" ht="13.8" thickBot="1" x14ac:dyDescent="0.3">
      <c r="A172" s="247" t="str">
        <f>$A$1</f>
        <v>SCHEDULE B-10</v>
      </c>
      <c r="B172" s="247"/>
      <c r="C172" s="247"/>
      <c r="D172" s="247"/>
      <c r="E172" s="247"/>
      <c r="F172" s="247"/>
      <c r="G172" s="247" t="str">
        <f>$G$1</f>
        <v>MONTHLY RESERVE BALANCES TEST YEAR - 13 MONTHS</v>
      </c>
      <c r="H172" s="247"/>
      <c r="I172" s="247"/>
      <c r="J172" s="247"/>
      <c r="K172" s="247"/>
      <c r="L172" s="247"/>
      <c r="M172" s="247"/>
      <c r="N172" s="247"/>
      <c r="O172" s="247"/>
      <c r="P172" s="269"/>
      <c r="Q172" s="247"/>
      <c r="R172" s="247"/>
      <c r="S172" s="247" t="str">
        <f>"Page 4 of " &amp; $Q$1</f>
        <v>Page 4 of 30</v>
      </c>
      <c r="U172" s="300"/>
    </row>
    <row r="173" spans="1:21" x14ac:dyDescent="0.25">
      <c r="A173" s="248" t="str">
        <f>$A$2</f>
        <v>FLORIDA PUBLIC SERVICE COMMISSION</v>
      </c>
      <c r="B173" s="270"/>
      <c r="E173" s="250"/>
      <c r="F173" s="250" t="str">
        <f>$F$2</f>
        <v xml:space="preserve">                  EXPLANATION:</v>
      </c>
      <c r="G173" s="248" t="str">
        <f>IF($G$2="","",$G$2)</f>
        <v>Provide the monthly reserve balances for each account or sub-account to which an individual depreciation</v>
      </c>
      <c r="K173" s="271"/>
      <c r="L173" s="271"/>
      <c r="N173" s="271"/>
      <c r="O173" s="271"/>
      <c r="P173" s="272"/>
      <c r="Q173" s="248" t="str">
        <f>$Q$2</f>
        <v>Type of data shown:</v>
      </c>
      <c r="S173" s="249"/>
      <c r="U173" s="300"/>
    </row>
    <row r="174" spans="1:21" x14ac:dyDescent="0.25">
      <c r="B174" s="270"/>
      <c r="G174" s="248" t="str">
        <f>IF($G$3="","",$G$3)</f>
        <v>rate is applied.</v>
      </c>
      <c r="K174" s="250"/>
      <c r="L174" s="249"/>
      <c r="O174" s="250"/>
      <c r="P174" s="250" t="str">
        <f>IF($P$3=0,"",$P$3)</f>
        <v>XX</v>
      </c>
      <c r="Q174" s="249" t="str">
        <f>$Q$3</f>
        <v>Projected Test Year Ended 12/31/2025</v>
      </c>
      <c r="S174" s="250"/>
      <c r="U174" s="300"/>
    </row>
    <row r="175" spans="1:21" x14ac:dyDescent="0.25">
      <c r="A175" s="248" t="str">
        <f>$A$4</f>
        <v>COMPANY: TAMPA ELECTRIC COMPANY</v>
      </c>
      <c r="B175" s="270"/>
      <c r="G175" s="248" t="str">
        <f>IF($G$4="","",$G$4)</f>
        <v/>
      </c>
      <c r="K175" s="250"/>
      <c r="L175" s="249"/>
      <c r="M175" s="250"/>
      <c r="P175" s="250" t="str">
        <f>IF($P$4=0,"",$P$4)</f>
        <v/>
      </c>
      <c r="Q175" s="249" t="str">
        <f>$Q$4</f>
        <v>Projected Prior Year Ended 12/31/2024</v>
      </c>
      <c r="S175" s="250"/>
      <c r="U175" s="300"/>
    </row>
    <row r="176" spans="1:21" x14ac:dyDescent="0.25">
      <c r="B176" s="270"/>
      <c r="F176" s="248" t="str">
        <f>IF(+$F$5="","",$F$5)</f>
        <v/>
      </c>
      <c r="K176" s="250"/>
      <c r="L176" s="249"/>
      <c r="M176" s="250"/>
      <c r="P176" s="250" t="str">
        <f>IF($P$5=0,"",$P$5)</f>
        <v/>
      </c>
      <c r="Q176" s="249" t="str">
        <f>$Q$5</f>
        <v>Historical Prior Year Ended 12/31/2023</v>
      </c>
      <c r="S176" s="250"/>
      <c r="U176" s="300"/>
    </row>
    <row r="177" spans="1:21" x14ac:dyDescent="0.25">
      <c r="B177" s="270"/>
      <c r="K177" s="250"/>
      <c r="L177" s="249"/>
      <c r="M177" s="250"/>
      <c r="P177" s="250"/>
      <c r="Q177" s="249" t="str">
        <f>$Q$6</f>
        <v>Witness: C. Aldazabal / J. Chronister / R. Latta</v>
      </c>
      <c r="S177" s="250"/>
      <c r="U177" s="300"/>
    </row>
    <row r="178" spans="1:21" ht="13.8" thickBot="1" x14ac:dyDescent="0.3">
      <c r="A178" s="247" t="str">
        <f>A$7</f>
        <v>DOCKET No. 20240026-EI</v>
      </c>
      <c r="B178" s="273"/>
      <c r="C178" s="247"/>
      <c r="D178" s="247"/>
      <c r="E178" s="247"/>
      <c r="F178" s="247" t="str">
        <f>IF(+$F$7="","",$F$7)</f>
        <v/>
      </c>
      <c r="G178" s="247"/>
      <c r="H178" s="255" t="str">
        <f>IF($H$7="","",$H$7)</f>
        <v>(Dollars in 000's)</v>
      </c>
      <c r="I178" s="255"/>
      <c r="J178" s="247"/>
      <c r="K178" s="247"/>
      <c r="L178" s="247"/>
      <c r="M178" s="247"/>
      <c r="N178" s="247"/>
      <c r="O178" s="247"/>
      <c r="P178" s="269"/>
      <c r="Q178" s="247" t="str">
        <f>$Q$7</f>
        <v xml:space="preserve">              K. Stryker / C. Whitworth</v>
      </c>
      <c r="R178" s="247"/>
      <c r="S178" s="247"/>
      <c r="U178" s="300"/>
    </row>
    <row r="179" spans="1:21" x14ac:dyDescent="0.25">
      <c r="C179" s="251"/>
      <c r="D179" s="251"/>
      <c r="E179" s="251"/>
      <c r="F179" s="251"/>
      <c r="G179" s="251"/>
      <c r="H179" s="251"/>
      <c r="I179" s="251"/>
      <c r="J179" s="251"/>
      <c r="K179" s="251"/>
      <c r="L179" s="251"/>
      <c r="M179" s="251"/>
      <c r="N179" s="251"/>
      <c r="O179" s="251"/>
      <c r="P179" s="252"/>
      <c r="Q179" s="251"/>
      <c r="R179" s="251"/>
      <c r="S179" s="251"/>
      <c r="U179" s="300"/>
    </row>
    <row r="180" spans="1:21" x14ac:dyDescent="0.25">
      <c r="C180" s="251"/>
      <c r="D180" s="251"/>
      <c r="E180" s="251"/>
      <c r="F180" s="251"/>
      <c r="G180" s="251"/>
      <c r="H180" s="251"/>
      <c r="I180" s="251"/>
      <c r="J180" s="251"/>
      <c r="K180" s="253"/>
      <c r="L180" s="253"/>
      <c r="M180" s="251"/>
      <c r="N180" s="251"/>
      <c r="O180" s="251"/>
      <c r="P180" s="252"/>
      <c r="Q180" s="251"/>
      <c r="R180" s="251"/>
      <c r="S180" s="251"/>
      <c r="U180" s="300"/>
    </row>
    <row r="181" spans="1:21" x14ac:dyDescent="0.25">
      <c r="C181" s="253" t="s">
        <v>16</v>
      </c>
      <c r="D181" s="253" t="s">
        <v>16</v>
      </c>
      <c r="F181" s="253" t="s">
        <v>17</v>
      </c>
      <c r="G181" s="253" t="s">
        <v>18</v>
      </c>
      <c r="H181" s="251" t="s">
        <v>19</v>
      </c>
      <c r="I181" s="251" t="s">
        <v>20</v>
      </c>
      <c r="J181" s="253" t="s">
        <v>21</v>
      </c>
      <c r="K181" s="251" t="s">
        <v>22</v>
      </c>
      <c r="L181" s="253" t="s">
        <v>23</v>
      </c>
      <c r="M181" s="253" t="s">
        <v>24</v>
      </c>
      <c r="N181" s="253" t="s">
        <v>25</v>
      </c>
      <c r="O181" s="253" t="s">
        <v>26</v>
      </c>
      <c r="P181" s="253" t="s">
        <v>27</v>
      </c>
      <c r="Q181" s="253" t="s">
        <v>28</v>
      </c>
      <c r="R181" s="253" t="s">
        <v>29</v>
      </c>
      <c r="S181" s="253" t="s">
        <v>30</v>
      </c>
      <c r="U181" s="300"/>
    </row>
    <row r="182" spans="1:21" x14ac:dyDescent="0.25">
      <c r="A182" s="253" t="s">
        <v>31</v>
      </c>
      <c r="B182" s="253"/>
      <c r="C182" s="253" t="s">
        <v>32</v>
      </c>
      <c r="D182" s="253" t="s">
        <v>32</v>
      </c>
      <c r="E182" s="251"/>
      <c r="F182" s="253"/>
      <c r="G182" s="253"/>
      <c r="H182" s="253"/>
      <c r="I182" s="253"/>
      <c r="J182" s="253"/>
      <c r="K182" s="253"/>
      <c r="L182" s="251"/>
      <c r="M182" s="253"/>
      <c r="N182" s="253"/>
      <c r="O182" s="253"/>
      <c r="P182" s="251"/>
      <c r="Q182" s="251"/>
      <c r="R182" s="251"/>
      <c r="S182" s="253" t="s">
        <v>33</v>
      </c>
      <c r="U182" s="300"/>
    </row>
    <row r="183" spans="1:21" ht="13.8" thickBot="1" x14ac:dyDescent="0.3">
      <c r="A183" s="255" t="s">
        <v>35</v>
      </c>
      <c r="B183" s="255"/>
      <c r="C183" s="255" t="s">
        <v>36</v>
      </c>
      <c r="D183" s="255" t="s">
        <v>37</v>
      </c>
      <c r="E183" s="255"/>
      <c r="F183" s="274" t="str">
        <f>F$12</f>
        <v>12/2024</v>
      </c>
      <c r="G183" s="274" t="str">
        <f t="shared" ref="G183:R183" si="38">G$12</f>
        <v>1/2025</v>
      </c>
      <c r="H183" s="274" t="str">
        <f t="shared" si="38"/>
        <v>2/2025</v>
      </c>
      <c r="I183" s="274" t="str">
        <f t="shared" si="38"/>
        <v>3/2025</v>
      </c>
      <c r="J183" s="274" t="str">
        <f t="shared" si="38"/>
        <v>4/2025</v>
      </c>
      <c r="K183" s="274" t="str">
        <f t="shared" si="38"/>
        <v>5/2025</v>
      </c>
      <c r="L183" s="274" t="str">
        <f t="shared" si="38"/>
        <v>6/2025</v>
      </c>
      <c r="M183" s="274" t="str">
        <f t="shared" si="38"/>
        <v>7/2025</v>
      </c>
      <c r="N183" s="274" t="str">
        <f t="shared" si="38"/>
        <v>8/2025</v>
      </c>
      <c r="O183" s="274" t="str">
        <f t="shared" si="38"/>
        <v>9/2025</v>
      </c>
      <c r="P183" s="274" t="str">
        <f t="shared" si="38"/>
        <v>10/2025</v>
      </c>
      <c r="Q183" s="274" t="str">
        <f t="shared" si="38"/>
        <v>11/2025</v>
      </c>
      <c r="R183" s="274" t="str">
        <f t="shared" si="38"/>
        <v>12/2025</v>
      </c>
      <c r="S183" s="256" t="s">
        <v>51</v>
      </c>
      <c r="U183" s="300"/>
    </row>
    <row r="184" spans="1:21" x14ac:dyDescent="0.25">
      <c r="A184" s="253">
        <v>1</v>
      </c>
      <c r="B184" s="253"/>
      <c r="P184" s="250"/>
      <c r="U184" s="300"/>
    </row>
    <row r="185" spans="1:21" x14ac:dyDescent="0.25">
      <c r="A185" s="253">
        <f>A184+1</f>
        <v>2</v>
      </c>
      <c r="B185" s="253"/>
      <c r="D185" s="248" t="s">
        <v>101</v>
      </c>
      <c r="J185" s="23"/>
      <c r="L185" s="23"/>
      <c r="N185" s="23"/>
      <c r="P185" s="23"/>
      <c r="R185" s="23"/>
      <c r="U185" s="300"/>
    </row>
    <row r="186" spans="1:21" x14ac:dyDescent="0.25">
      <c r="A186" s="253">
        <f t="shared" ref="A186:A227" si="39">A185+1</f>
        <v>3</v>
      </c>
      <c r="B186" s="253"/>
      <c r="C186" s="253"/>
      <c r="D186" s="276" t="s">
        <v>102</v>
      </c>
      <c r="F186" s="265"/>
      <c r="G186" s="279"/>
      <c r="H186" s="28"/>
      <c r="I186" s="28"/>
      <c r="J186" s="23"/>
      <c r="K186" s="280"/>
      <c r="L186" s="23"/>
      <c r="M186" s="280"/>
      <c r="N186" s="23"/>
      <c r="O186" s="280"/>
      <c r="P186" s="23"/>
      <c r="Q186" s="280"/>
      <c r="R186" s="23"/>
      <c r="S186" s="280"/>
      <c r="U186" s="300"/>
    </row>
    <row r="187" spans="1:21" x14ac:dyDescent="0.25">
      <c r="A187" s="253">
        <f t="shared" si="39"/>
        <v>4</v>
      </c>
      <c r="B187" s="253"/>
      <c r="C187" s="251">
        <v>34180</v>
      </c>
      <c r="D187" s="248" t="s">
        <v>56</v>
      </c>
      <c r="F187" s="262">
        <f>SUMIF('RESERVE BALANCES'!$A:$A,$C187,'RESERVE BALANCES'!AA:AA)/1000</f>
        <v>67242.114899999986</v>
      </c>
      <c r="G187" s="262">
        <f>SUMIF('RESERVE BALANCES'!$A:$A,$C187,'RESERVE BALANCES'!AB:AB)/1000</f>
        <v>67721.469949999984</v>
      </c>
      <c r="H187" s="262">
        <f>SUMIF('RESERVE BALANCES'!$A:$A,$C187,'RESERVE BALANCES'!AC:AC)/1000</f>
        <v>68200.824999999983</v>
      </c>
      <c r="I187" s="262">
        <f>SUMIF('RESERVE BALANCES'!$A:$A,$C187,'RESERVE BALANCES'!AD:AD)/1000</f>
        <v>68680.180049999981</v>
      </c>
      <c r="J187" s="262">
        <f>SUMIF('RESERVE BALANCES'!$A:$A,$C187,'RESERVE BALANCES'!AE:AE)/1000</f>
        <v>69159.535099999979</v>
      </c>
      <c r="K187" s="262">
        <f>SUMIF('RESERVE BALANCES'!$A:$A,$C187,'RESERVE BALANCES'!AF:AF)/1000</f>
        <v>69638.890149999977</v>
      </c>
      <c r="L187" s="262">
        <f>SUMIF('RESERVE BALANCES'!$A:$A,$C187,'RESERVE BALANCES'!AG:AG)/1000</f>
        <v>70118.245199999976</v>
      </c>
      <c r="M187" s="262">
        <f>SUMIF('RESERVE BALANCES'!$A:$A,$C187,'RESERVE BALANCES'!AH:AH)/1000</f>
        <v>70597.600249999974</v>
      </c>
      <c r="N187" s="262">
        <f>SUMIF('RESERVE BALANCES'!$A:$A,$C187,'RESERVE BALANCES'!AI:AI)/1000</f>
        <v>71076.955299999972</v>
      </c>
      <c r="O187" s="262">
        <f>SUMIF('RESERVE BALANCES'!$A:$A,$C187,'RESERVE BALANCES'!AJ:AJ)/1000</f>
        <v>71556.310349999971</v>
      </c>
      <c r="P187" s="262">
        <f>SUMIF('RESERVE BALANCES'!$A:$A,$C187,'RESERVE BALANCES'!AK:AK)/1000</f>
        <v>72035.665399999954</v>
      </c>
      <c r="Q187" s="262">
        <f>SUMIF('RESERVE BALANCES'!$A:$A,$C187,'RESERVE BALANCES'!AL:AL)/1000</f>
        <v>72515.020449999953</v>
      </c>
      <c r="R187" s="262">
        <f>SUMIF('RESERVE BALANCES'!$A:$A,$C187,'RESERVE BALANCES'!AM:AM)/1000</f>
        <v>72994.375499999951</v>
      </c>
      <c r="S187" s="22">
        <f>SUM(F187:R187)/(13)</f>
        <v>70118.245199999976</v>
      </c>
      <c r="U187" s="263">
        <f>S187-('B-09 2025R'!T187/1)</f>
        <v>0</v>
      </c>
    </row>
    <row r="188" spans="1:21" x14ac:dyDescent="0.25">
      <c r="A188" s="253">
        <f t="shared" si="39"/>
        <v>5</v>
      </c>
      <c r="B188" s="253"/>
      <c r="C188" s="251">
        <v>34280</v>
      </c>
      <c r="D188" s="248" t="s">
        <v>92</v>
      </c>
      <c r="F188" s="262">
        <f>SUMIF('RESERVE BALANCES'!$A:$A,$C188,'RESERVE BALANCES'!AA:AA)/1000</f>
        <v>3981.1072900000004</v>
      </c>
      <c r="G188" s="262">
        <f>SUMIF('RESERVE BALANCES'!$A:$A,$C188,'RESERVE BALANCES'!AB:AB)/1000</f>
        <v>3977.39266</v>
      </c>
      <c r="H188" s="262">
        <f>SUMIF('RESERVE BALANCES'!$A:$A,$C188,'RESERVE BALANCES'!AC:AC)/1000</f>
        <v>3973.8560050000001</v>
      </c>
      <c r="I188" s="262">
        <f>SUMIF('RESERVE BALANCES'!$A:$A,$C188,'RESERVE BALANCES'!AD:AD)/1000</f>
        <v>3970.4973099999997</v>
      </c>
      <c r="J188" s="262">
        <f>SUMIF('RESERVE BALANCES'!$A:$A,$C188,'RESERVE BALANCES'!AE:AE)/1000</f>
        <v>3914.3980699999997</v>
      </c>
      <c r="K188" s="262">
        <f>SUMIF('RESERVE BALANCES'!$A:$A,$C188,'RESERVE BALANCES'!AF:AF)/1000</f>
        <v>3917.7541000000001</v>
      </c>
      <c r="L188" s="262">
        <f>SUMIF('RESERVE BALANCES'!$A:$A,$C188,'RESERVE BALANCES'!AG:AG)/1000</f>
        <v>3921.2544000000003</v>
      </c>
      <c r="M188" s="262">
        <f>SUMIF('RESERVE BALANCES'!$A:$A,$C188,'RESERVE BALANCES'!AH:AH)/1000</f>
        <v>3924.8989800000004</v>
      </c>
      <c r="N188" s="262">
        <f>SUMIF('RESERVE BALANCES'!$A:$A,$C188,'RESERVE BALANCES'!AI:AI)/1000</f>
        <v>3928.687840000001</v>
      </c>
      <c r="O188" s="262">
        <f>SUMIF('RESERVE BALANCES'!$A:$A,$C188,'RESERVE BALANCES'!AJ:AJ)/1000</f>
        <v>3887.6209800000011</v>
      </c>
      <c r="P188" s="262">
        <f>SUMIF('RESERVE BALANCES'!$A:$A,$C188,'RESERVE BALANCES'!AK:AK)/1000</f>
        <v>3888.997620000001</v>
      </c>
      <c r="Q188" s="262">
        <f>SUMIF('RESERVE BALANCES'!$A:$A,$C188,'RESERVE BALANCES'!AL:AL)/1000</f>
        <v>3851.4411100000007</v>
      </c>
      <c r="R188" s="262">
        <f>SUMIF('RESERVE BALANCES'!$A:$A,$C188,'RESERVE BALANCES'!AM:AM)/1000</f>
        <v>3537.4796600000004</v>
      </c>
      <c r="S188" s="22">
        <f>SUM(F188:R188)/(13)</f>
        <v>3898.1066173076924</v>
      </c>
      <c r="U188" s="263">
        <f>S188-('B-09 2025R'!T188/1)</f>
        <v>-2.6923075893137138E-6</v>
      </c>
    </row>
    <row r="189" spans="1:21" x14ac:dyDescent="0.25">
      <c r="A189" s="253">
        <f t="shared" si="39"/>
        <v>6</v>
      </c>
      <c r="B189" s="253"/>
      <c r="C189" s="251">
        <v>34380</v>
      </c>
      <c r="D189" s="248" t="s">
        <v>93</v>
      </c>
      <c r="F189" s="262">
        <f>SUMIF('RESERVE BALANCES'!$A:$A,$C189,'RESERVE BALANCES'!AA:AA)/1000</f>
        <v>2663.1501200000016</v>
      </c>
      <c r="G189" s="262">
        <f>SUMIF('RESERVE BALANCES'!$A:$A,$C189,'RESERVE BALANCES'!AB:AB)/1000</f>
        <v>2668.5363100000009</v>
      </c>
      <c r="H189" s="262">
        <f>SUMIF('RESERVE BALANCES'!$A:$A,$C189,'RESERVE BALANCES'!AC:AC)/1000</f>
        <v>2674.1340550000004</v>
      </c>
      <c r="I189" s="262">
        <f>SUMIF('RESERVE BALANCES'!$A:$A,$C189,'RESERVE BALANCES'!AD:AD)/1000</f>
        <v>2679.9433400000003</v>
      </c>
      <c r="J189" s="262">
        <f>SUMIF('RESERVE BALANCES'!$A:$A,$C189,'RESERVE BALANCES'!AE:AE)/1000</f>
        <v>2633.0456500000005</v>
      </c>
      <c r="K189" s="262">
        <f>SUMIF('RESERVE BALANCES'!$A:$A,$C189,'RESERVE BALANCES'!AF:AF)/1000</f>
        <v>2645.7478300000007</v>
      </c>
      <c r="L189" s="262">
        <f>SUMIF('RESERVE BALANCES'!$A:$A,$C189,'RESERVE BALANCES'!AG:AG)/1000</f>
        <v>2658.6215100000009</v>
      </c>
      <c r="M189" s="262">
        <f>SUMIF('RESERVE BALANCES'!$A:$A,$C189,'RESERVE BALANCES'!AH:AH)/1000</f>
        <v>2671.6666900000009</v>
      </c>
      <c r="N189" s="262">
        <f>SUMIF('RESERVE BALANCES'!$A:$A,$C189,'RESERVE BALANCES'!AI:AI)/1000</f>
        <v>2684.8833700000009</v>
      </c>
      <c r="O189" s="262">
        <f>SUMIF('RESERVE BALANCES'!$A:$A,$C189,'RESERVE BALANCES'!AJ:AJ)/1000</f>
        <v>2653.2715500000013</v>
      </c>
      <c r="P189" s="262">
        <f>SUMIF('RESERVE BALANCES'!$A:$A,$C189,'RESERVE BALANCES'!AK:AK)/1000</f>
        <v>2664.2204500000012</v>
      </c>
      <c r="Q189" s="262">
        <f>SUMIF('RESERVE BALANCES'!$A:$A,$C189,'RESERVE BALANCES'!AL:AL)/1000</f>
        <v>2636.2697800000005</v>
      </c>
      <c r="R189" s="262">
        <f>SUMIF('RESERVE BALANCES'!$A:$A,$C189,'RESERVE BALANCES'!AM:AM)/1000</f>
        <v>2332.0037500000003</v>
      </c>
      <c r="S189" s="22">
        <f>SUM(F189:R189)/(13)</f>
        <v>2635.8072619230779</v>
      </c>
      <c r="U189" s="263">
        <f>S189-('B-09 2025R'!T189/1)</f>
        <v>1.9230783436796628E-6</v>
      </c>
    </row>
    <row r="190" spans="1:21" x14ac:dyDescent="0.25">
      <c r="A190" s="253">
        <f t="shared" si="39"/>
        <v>7</v>
      </c>
      <c r="B190" s="253"/>
      <c r="C190" s="251">
        <v>34580</v>
      </c>
      <c r="D190" s="248" t="s">
        <v>59</v>
      </c>
      <c r="F190" s="262">
        <f>SUMIF('RESERVE BALANCES'!$A:$A,$C190,'RESERVE BALANCES'!AA:AA)/1000</f>
        <v>4502.4756200000002</v>
      </c>
      <c r="G190" s="262">
        <f>SUMIF('RESERVE BALANCES'!$A:$A,$C190,'RESERVE BALANCES'!AB:AB)/1000</f>
        <v>4536.7937000000002</v>
      </c>
      <c r="H190" s="262">
        <f>SUMIF('RESERVE BALANCES'!$A:$A,$C190,'RESERVE BALANCES'!AC:AC)/1000</f>
        <v>4571.1117800000002</v>
      </c>
      <c r="I190" s="262">
        <f>SUMIF('RESERVE BALANCES'!$A:$A,$C190,'RESERVE BALANCES'!AD:AD)/1000</f>
        <v>4605.4298600000002</v>
      </c>
      <c r="J190" s="262">
        <f>SUMIF('RESERVE BALANCES'!$A:$A,$C190,'RESERVE BALANCES'!AE:AE)/1000</f>
        <v>4639.7479400000002</v>
      </c>
      <c r="K190" s="262">
        <f>SUMIF('RESERVE BALANCES'!$A:$A,$C190,'RESERVE BALANCES'!AF:AF)/1000</f>
        <v>4674.0660200000002</v>
      </c>
      <c r="L190" s="262">
        <f>SUMIF('RESERVE BALANCES'!$A:$A,$C190,'RESERVE BALANCES'!AG:AG)/1000</f>
        <v>4708.3841000000002</v>
      </c>
      <c r="M190" s="262">
        <f>SUMIF('RESERVE BALANCES'!$A:$A,$C190,'RESERVE BALANCES'!AH:AH)/1000</f>
        <v>4742.7021800000002</v>
      </c>
      <c r="N190" s="262">
        <f>SUMIF('RESERVE BALANCES'!$A:$A,$C190,'RESERVE BALANCES'!AI:AI)/1000</f>
        <v>4777.0202600000011</v>
      </c>
      <c r="O190" s="262">
        <f>SUMIF('RESERVE BALANCES'!$A:$A,$C190,'RESERVE BALANCES'!AJ:AJ)/1000</f>
        <v>4811.3383400000012</v>
      </c>
      <c r="P190" s="262">
        <f>SUMIF('RESERVE BALANCES'!$A:$A,$C190,'RESERVE BALANCES'!AK:AK)/1000</f>
        <v>4845.6564200000012</v>
      </c>
      <c r="Q190" s="262">
        <f>SUMIF('RESERVE BALANCES'!$A:$A,$C190,'RESERVE BALANCES'!AL:AL)/1000</f>
        <v>4879.9745000000012</v>
      </c>
      <c r="R190" s="262">
        <f>SUMIF('RESERVE BALANCES'!$A:$A,$C190,'RESERVE BALANCES'!AM:AM)/1000</f>
        <v>4914.2925800000012</v>
      </c>
      <c r="S190" s="22">
        <f>SUM(F190:R190)/(13)</f>
        <v>4708.3841000000011</v>
      </c>
      <c r="U190" s="263">
        <f>S190-('B-09 2025R'!T190/1)</f>
        <v>0</v>
      </c>
    </row>
    <row r="191" spans="1:21" x14ac:dyDescent="0.25">
      <c r="A191" s="253">
        <f t="shared" si="39"/>
        <v>8</v>
      </c>
      <c r="B191" s="253"/>
      <c r="C191" s="251">
        <v>34680</v>
      </c>
      <c r="D191" s="248" t="s">
        <v>60</v>
      </c>
      <c r="F191" s="262">
        <f>SUMIF('RESERVE BALANCES'!$A:$A,$C191,'RESERVE BALANCES'!AA:AA)/1000</f>
        <v>68.357699999999966</v>
      </c>
      <c r="G191" s="262">
        <f>SUMIF('RESERVE BALANCES'!$A:$A,$C191,'RESERVE BALANCES'!AB:AB)/1000</f>
        <v>73.259279999999976</v>
      </c>
      <c r="H191" s="262">
        <f>SUMIF('RESERVE BALANCES'!$A:$A,$C191,'RESERVE BALANCES'!AC:AC)/1000</f>
        <v>78.160859999999971</v>
      </c>
      <c r="I191" s="262">
        <f>SUMIF('RESERVE BALANCES'!$A:$A,$C191,'RESERVE BALANCES'!AD:AD)/1000</f>
        <v>83.062439999999967</v>
      </c>
      <c r="J191" s="262">
        <f>SUMIF('RESERVE BALANCES'!$A:$A,$C191,'RESERVE BALANCES'!AE:AE)/1000</f>
        <v>87.964019999999977</v>
      </c>
      <c r="K191" s="262">
        <f>SUMIF('RESERVE BALANCES'!$A:$A,$C191,'RESERVE BALANCES'!AF:AF)/1000</f>
        <v>92.865599999999972</v>
      </c>
      <c r="L191" s="262">
        <f>SUMIF('RESERVE BALANCES'!$A:$A,$C191,'RESERVE BALANCES'!AG:AG)/1000</f>
        <v>97.767179999999982</v>
      </c>
      <c r="M191" s="262">
        <f>SUMIF('RESERVE BALANCES'!$A:$A,$C191,'RESERVE BALANCES'!AH:AH)/1000</f>
        <v>102.66875999999998</v>
      </c>
      <c r="N191" s="262">
        <f>SUMIF('RESERVE BALANCES'!$A:$A,$C191,'RESERVE BALANCES'!AI:AI)/1000</f>
        <v>107.57033999999999</v>
      </c>
      <c r="O191" s="262">
        <f>SUMIF('RESERVE BALANCES'!$A:$A,$C191,'RESERVE BALANCES'!AJ:AJ)/1000</f>
        <v>112.47191999999998</v>
      </c>
      <c r="P191" s="262">
        <f>SUMIF('RESERVE BALANCES'!$A:$A,$C191,'RESERVE BALANCES'!AK:AK)/1000</f>
        <v>117.37349999999998</v>
      </c>
      <c r="Q191" s="262">
        <f>SUMIF('RESERVE BALANCES'!$A:$A,$C191,'RESERVE BALANCES'!AL:AL)/1000</f>
        <v>122.27507999999999</v>
      </c>
      <c r="R191" s="262">
        <f>SUMIF('RESERVE BALANCES'!$A:$A,$C191,'RESERVE BALANCES'!AM:AM)/1000</f>
        <v>127.17665999999998</v>
      </c>
      <c r="S191" s="22">
        <f>SUM(F191:R191)/(13)</f>
        <v>97.767179999999982</v>
      </c>
      <c r="U191" s="263">
        <f>S191-('B-09 2025R'!T191/1)</f>
        <v>0</v>
      </c>
    </row>
    <row r="192" spans="1:21" x14ac:dyDescent="0.25">
      <c r="A192" s="253">
        <f t="shared" si="39"/>
        <v>9</v>
      </c>
      <c r="B192" s="258"/>
      <c r="C192" s="253"/>
      <c r="D192" s="248" t="s">
        <v>103</v>
      </c>
      <c r="F192" s="25">
        <f>SUM(F187:F191)</f>
        <v>78457.205629999982</v>
      </c>
      <c r="G192" s="25">
        <f t="shared" ref="G192:R192" si="40">SUM(G187:G191)</f>
        <v>78977.451899999971</v>
      </c>
      <c r="H192" s="25">
        <f t="shared" si="40"/>
        <v>79498.087699999989</v>
      </c>
      <c r="I192" s="25">
        <f t="shared" si="40"/>
        <v>80019.112999999983</v>
      </c>
      <c r="J192" s="25">
        <f t="shared" si="40"/>
        <v>80434.690779999975</v>
      </c>
      <c r="K192" s="25">
        <f t="shared" si="40"/>
        <v>80969.323699999994</v>
      </c>
      <c r="L192" s="25">
        <f t="shared" si="40"/>
        <v>81504.272389999969</v>
      </c>
      <c r="M192" s="25">
        <f t="shared" si="40"/>
        <v>82039.536859999964</v>
      </c>
      <c r="N192" s="25">
        <f t="shared" si="40"/>
        <v>82575.117109999977</v>
      </c>
      <c r="O192" s="25">
        <f t="shared" si="40"/>
        <v>83021.013139999981</v>
      </c>
      <c r="P192" s="25">
        <f t="shared" si="40"/>
        <v>83551.913389999958</v>
      </c>
      <c r="Q192" s="25">
        <f t="shared" si="40"/>
        <v>84004.980919999958</v>
      </c>
      <c r="R192" s="25">
        <f t="shared" si="40"/>
        <v>83905.328149999958</v>
      </c>
      <c r="S192" s="25">
        <f>SUM(S187:S191)</f>
        <v>81458.310359230745</v>
      </c>
      <c r="U192" s="263">
        <f>S192-('B-09 2025R'!T192/1)</f>
        <v>-7.6925789471715689E-7</v>
      </c>
    </row>
    <row r="193" spans="1:21" x14ac:dyDescent="0.25">
      <c r="A193" s="253">
        <f t="shared" si="39"/>
        <v>10</v>
      </c>
      <c r="B193" s="258"/>
      <c r="U193" s="300"/>
    </row>
    <row r="194" spans="1:21" x14ac:dyDescent="0.25">
      <c r="A194" s="253">
        <f t="shared" si="39"/>
        <v>11</v>
      </c>
      <c r="B194" s="258"/>
      <c r="D194" s="248" t="s">
        <v>104</v>
      </c>
      <c r="F194" s="265"/>
      <c r="G194" s="265"/>
      <c r="H194" s="265"/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8"/>
      <c r="U194" s="300"/>
    </row>
    <row r="195" spans="1:21" x14ac:dyDescent="0.25">
      <c r="A195" s="253">
        <f t="shared" si="39"/>
        <v>12</v>
      </c>
      <c r="B195" s="258"/>
      <c r="C195" s="251">
        <v>34181</v>
      </c>
      <c r="D195" s="248" t="s">
        <v>56</v>
      </c>
      <c r="F195" s="262">
        <f>SUMIF('RESERVE BALANCES'!$A:$A,$C195,'RESERVE BALANCES'!AA:AA)/1000</f>
        <v>28571.969029999975</v>
      </c>
      <c r="G195" s="262">
        <f>SUMIF('RESERVE BALANCES'!$A:$A,$C195,'RESERVE BALANCES'!AB:AB)/1000</f>
        <v>28788.799239999975</v>
      </c>
      <c r="H195" s="262">
        <f>SUMIF('RESERVE BALANCES'!$A:$A,$C195,'RESERVE BALANCES'!AC:AC)/1000</f>
        <v>29005.629449999979</v>
      </c>
      <c r="I195" s="262">
        <f>SUMIF('RESERVE BALANCES'!$A:$A,$C195,'RESERVE BALANCES'!AD:AD)/1000</f>
        <v>29222.459659999979</v>
      </c>
      <c r="J195" s="262">
        <f>SUMIF('RESERVE BALANCES'!$A:$A,$C195,'RESERVE BALANCES'!AE:AE)/1000</f>
        <v>29439.289869999979</v>
      </c>
      <c r="K195" s="262">
        <f>SUMIF('RESERVE BALANCES'!$A:$A,$C195,'RESERVE BALANCES'!AF:AF)/1000</f>
        <v>29656.120079999979</v>
      </c>
      <c r="L195" s="262">
        <f>SUMIF('RESERVE BALANCES'!$A:$A,$C195,'RESERVE BALANCES'!AG:AG)/1000</f>
        <v>29872.950289999979</v>
      </c>
      <c r="M195" s="262">
        <f>SUMIF('RESERVE BALANCES'!$A:$A,$C195,'RESERVE BALANCES'!AH:AH)/1000</f>
        <v>30089.780499999983</v>
      </c>
      <c r="N195" s="262">
        <f>SUMIF('RESERVE BALANCES'!$A:$A,$C195,'RESERVE BALANCES'!AI:AI)/1000</f>
        <v>30306.610709999983</v>
      </c>
      <c r="O195" s="262">
        <f>SUMIF('RESERVE BALANCES'!$A:$A,$C195,'RESERVE BALANCES'!AJ:AJ)/1000</f>
        <v>30523.440919999983</v>
      </c>
      <c r="P195" s="262">
        <f>SUMIF('RESERVE BALANCES'!$A:$A,$C195,'RESERVE BALANCES'!AK:AK)/1000</f>
        <v>30740.271129999983</v>
      </c>
      <c r="Q195" s="262">
        <f>SUMIF('RESERVE BALANCES'!$A:$A,$C195,'RESERVE BALANCES'!AL:AL)/1000</f>
        <v>30957.101339999987</v>
      </c>
      <c r="R195" s="262">
        <f>SUMIF('RESERVE BALANCES'!$A:$A,$C195,'RESERVE BALANCES'!AM:AM)/1000</f>
        <v>31173.931549999987</v>
      </c>
      <c r="S195" s="22">
        <f>SUM(F195:R195)/(13)</f>
        <v>29872.950289999982</v>
      </c>
      <c r="U195" s="263">
        <f>S195-('B-09 2025R'!T195/1)</f>
        <v>0</v>
      </c>
    </row>
    <row r="196" spans="1:21" x14ac:dyDescent="0.25">
      <c r="A196" s="253">
        <f t="shared" si="39"/>
        <v>13</v>
      </c>
      <c r="B196" s="258"/>
      <c r="C196" s="251">
        <v>34281</v>
      </c>
      <c r="D196" s="248" t="s">
        <v>92</v>
      </c>
      <c r="F196" s="262">
        <f>SUMIF('RESERVE BALANCES'!$A:$A,$C196,'RESERVE BALANCES'!AA:AA)/1000</f>
        <v>153401.05144999994</v>
      </c>
      <c r="G196" s="262">
        <f>SUMIF('RESERVE BALANCES'!$A:$A,$C196,'RESERVE BALANCES'!AB:AB)/1000</f>
        <v>154161.15156999993</v>
      </c>
      <c r="H196" s="262">
        <f>SUMIF('RESERVE BALANCES'!$A:$A,$C196,'RESERVE BALANCES'!AC:AC)/1000</f>
        <v>154921.34379499994</v>
      </c>
      <c r="I196" s="262">
        <f>SUMIF('RESERVE BALANCES'!$A:$A,$C196,'RESERVE BALANCES'!AD:AD)/1000</f>
        <v>155681.62811999992</v>
      </c>
      <c r="J196" s="262">
        <f>SUMIF('RESERVE BALANCES'!$A:$A,$C196,'RESERVE BALANCES'!AE:AE)/1000</f>
        <v>156440.64354499994</v>
      </c>
      <c r="K196" s="262">
        <f>SUMIF('RESERVE BALANCES'!$A:$A,$C196,'RESERVE BALANCES'!AF:AF)/1000</f>
        <v>157208.51947999993</v>
      </c>
      <c r="L196" s="262">
        <f>SUMIF('RESERVE BALANCES'!$A:$A,$C196,'RESERVE BALANCES'!AG:AG)/1000</f>
        <v>158094.20549499994</v>
      </c>
      <c r="M196" s="262">
        <f>SUMIF('RESERVE BALANCES'!$A:$A,$C196,'RESERVE BALANCES'!AH:AH)/1000</f>
        <v>158979.30310999995</v>
      </c>
      <c r="N196" s="262">
        <f>SUMIF('RESERVE BALANCES'!$A:$A,$C196,'RESERVE BALANCES'!AI:AI)/1000</f>
        <v>159865.17332499995</v>
      </c>
      <c r="O196" s="262">
        <f>SUMIF('RESERVE BALANCES'!$A:$A,$C196,'RESERVE BALANCES'!AJ:AJ)/1000</f>
        <v>160745.69113999995</v>
      </c>
      <c r="P196" s="262">
        <f>SUMIF('RESERVE BALANCES'!$A:$A,$C196,'RESERVE BALANCES'!AK:AK)/1000</f>
        <v>161626.30104499997</v>
      </c>
      <c r="Q196" s="262">
        <f>SUMIF('RESERVE BALANCES'!$A:$A,$C196,'RESERVE BALANCES'!AL:AL)/1000</f>
        <v>162512.44754999995</v>
      </c>
      <c r="R196" s="262">
        <f>SUMIF('RESERVE BALANCES'!$A:$A,$C196,'RESERVE BALANCES'!AM:AM)/1000</f>
        <v>163196.56138499992</v>
      </c>
      <c r="S196" s="22">
        <f>SUM(F196:R196)/(13)</f>
        <v>158218.00161615381</v>
      </c>
      <c r="U196" s="263">
        <f>S196-('B-09 2025R'!T196/1)</f>
        <v>-3.8461876101791859E-6</v>
      </c>
    </row>
    <row r="197" spans="1:21" x14ac:dyDescent="0.25">
      <c r="A197" s="253">
        <f t="shared" si="39"/>
        <v>14</v>
      </c>
      <c r="B197" s="258"/>
      <c r="C197" s="251">
        <v>34381</v>
      </c>
      <c r="D197" s="248" t="s">
        <v>93</v>
      </c>
      <c r="F197" s="262">
        <f>SUMIF('RESERVE BALANCES'!$A:$A,$C197,'RESERVE BALANCES'!AA:AA)/1000</f>
        <v>91770.284029999981</v>
      </c>
      <c r="G197" s="262">
        <f>SUMIF('RESERVE BALANCES'!$A:$A,$C197,'RESERVE BALANCES'!AB:AB)/1000</f>
        <v>92340.81852999999</v>
      </c>
      <c r="H197" s="262">
        <f>SUMIF('RESERVE BALANCES'!$A:$A,$C197,'RESERVE BALANCES'!AC:AC)/1000</f>
        <v>92911.458714999986</v>
      </c>
      <c r="I197" s="262">
        <f>SUMIF('RESERVE BALANCES'!$A:$A,$C197,'RESERVE BALANCES'!AD:AD)/1000</f>
        <v>93482.204579999991</v>
      </c>
      <c r="J197" s="262">
        <f>SUMIF('RESERVE BALANCES'!$A:$A,$C197,'RESERVE BALANCES'!AE:AE)/1000</f>
        <v>94051.695124999984</v>
      </c>
      <c r="K197" s="262">
        <f>SUMIF('RESERVE BALANCES'!$A:$A,$C197,'RESERVE BALANCES'!AF:AF)/1000</f>
        <v>94630.059759999975</v>
      </c>
      <c r="L197" s="262">
        <f>SUMIF('RESERVE BALANCES'!$A:$A,$C197,'RESERVE BALANCES'!AG:AG)/1000</f>
        <v>95344.698184999972</v>
      </c>
      <c r="M197" s="262">
        <f>SUMIF('RESERVE BALANCES'!$A:$A,$C197,'RESERVE BALANCES'!AH:AH)/1000</f>
        <v>96058.761789999975</v>
      </c>
      <c r="N197" s="262">
        <f>SUMIF('RESERVE BALANCES'!$A:$A,$C197,'RESERVE BALANCES'!AI:AI)/1000</f>
        <v>96773.611574999974</v>
      </c>
      <c r="O197" s="262">
        <f>SUMIF('RESERVE BALANCES'!$A:$A,$C197,'RESERVE BALANCES'!AJ:AJ)/1000</f>
        <v>97483.122529999964</v>
      </c>
      <c r="P197" s="262">
        <f>SUMIF('RESERVE BALANCES'!$A:$A,$C197,'RESERVE BALANCES'!AK:AK)/1000</f>
        <v>98192.739164999977</v>
      </c>
      <c r="Q197" s="262">
        <f>SUMIF('RESERVE BALANCES'!$A:$A,$C197,'RESERVE BALANCES'!AL:AL)/1000</f>
        <v>98907.905979999981</v>
      </c>
      <c r="R197" s="262">
        <f>SUMIF('RESERVE BALANCES'!$A:$A,$C197,'RESERVE BALANCES'!AM:AM)/1000</f>
        <v>99421.053704999969</v>
      </c>
      <c r="S197" s="22">
        <f>SUM(F197:R197)/(13)</f>
        <v>95489.87797461536</v>
      </c>
      <c r="U197" s="263">
        <f>S197-('B-09 2025R'!T197/1)</f>
        <v>4.6153581934049726E-6</v>
      </c>
    </row>
    <row r="198" spans="1:21" x14ac:dyDescent="0.25">
      <c r="A198" s="253">
        <f t="shared" si="39"/>
        <v>15</v>
      </c>
      <c r="B198" s="258"/>
      <c r="C198" s="251">
        <v>34581</v>
      </c>
      <c r="D198" s="248" t="s">
        <v>59</v>
      </c>
      <c r="F198" s="262">
        <f>SUMIF('RESERVE BALANCES'!$A:$A,$C198,'RESERVE BALANCES'!AA:AA)/1000</f>
        <v>45601.24563999995</v>
      </c>
      <c r="G198" s="262">
        <f>SUMIF('RESERVE BALANCES'!$A:$A,$C198,'RESERVE BALANCES'!AB:AB)/1000</f>
        <v>45729.309489999949</v>
      </c>
      <c r="H198" s="262">
        <f>SUMIF('RESERVE BALANCES'!$A:$A,$C198,'RESERVE BALANCES'!AC:AC)/1000</f>
        <v>45857.373339999955</v>
      </c>
      <c r="I198" s="262">
        <f>SUMIF('RESERVE BALANCES'!$A:$A,$C198,'RESERVE BALANCES'!AD:AD)/1000</f>
        <v>45985.437189999953</v>
      </c>
      <c r="J198" s="262">
        <f>SUMIF('RESERVE BALANCES'!$A:$A,$C198,'RESERVE BALANCES'!AE:AE)/1000</f>
        <v>46113.501039999952</v>
      </c>
      <c r="K198" s="262">
        <f>SUMIF('RESERVE BALANCES'!$A:$A,$C198,'RESERVE BALANCES'!AF:AF)/1000</f>
        <v>46241.564889999958</v>
      </c>
      <c r="L198" s="262">
        <f>SUMIF('RESERVE BALANCES'!$A:$A,$C198,'RESERVE BALANCES'!AG:AG)/1000</f>
        <v>46369.628739999956</v>
      </c>
      <c r="M198" s="262">
        <f>SUMIF('RESERVE BALANCES'!$A:$A,$C198,'RESERVE BALANCES'!AH:AH)/1000</f>
        <v>46497.692589999962</v>
      </c>
      <c r="N198" s="262">
        <f>SUMIF('RESERVE BALANCES'!$A:$A,$C198,'RESERVE BALANCES'!AI:AI)/1000</f>
        <v>46625.756439999961</v>
      </c>
      <c r="O198" s="262">
        <f>SUMIF('RESERVE BALANCES'!$A:$A,$C198,'RESERVE BALANCES'!AJ:AJ)/1000</f>
        <v>46753.82028999996</v>
      </c>
      <c r="P198" s="262">
        <f>SUMIF('RESERVE BALANCES'!$A:$A,$C198,'RESERVE BALANCES'!AK:AK)/1000</f>
        <v>46881.884139999966</v>
      </c>
      <c r="Q198" s="262">
        <f>SUMIF('RESERVE BALANCES'!$A:$A,$C198,'RESERVE BALANCES'!AL:AL)/1000</f>
        <v>47009.947989999964</v>
      </c>
      <c r="R198" s="262">
        <f>SUMIF('RESERVE BALANCES'!$A:$A,$C198,'RESERVE BALANCES'!AM:AM)/1000</f>
        <v>47138.011839999963</v>
      </c>
      <c r="S198" s="22">
        <f>SUM(F198:R198)/(13)</f>
        <v>46369.628739999956</v>
      </c>
      <c r="U198" s="263">
        <f>S198-('B-09 2025R'!T198/1)</f>
        <v>0</v>
      </c>
    </row>
    <row r="199" spans="1:21" x14ac:dyDescent="0.25">
      <c r="A199" s="253">
        <f t="shared" si="39"/>
        <v>16</v>
      </c>
      <c r="B199" s="258"/>
      <c r="C199" s="251">
        <v>34681</v>
      </c>
      <c r="D199" s="248" t="s">
        <v>60</v>
      </c>
      <c r="F199" s="262">
        <f>SUMIF('RESERVE BALANCES'!$A:$A,$C199,'RESERVE BALANCES'!AA:AA)/1000</f>
        <v>2936.5326700000001</v>
      </c>
      <c r="G199" s="262">
        <f>SUMIF('RESERVE BALANCES'!$A:$A,$C199,'RESERVE BALANCES'!AB:AB)/1000</f>
        <v>2966.0877399999999</v>
      </c>
      <c r="H199" s="262">
        <f>SUMIF('RESERVE BALANCES'!$A:$A,$C199,'RESERVE BALANCES'!AC:AC)/1000</f>
        <v>2995.6428099999994</v>
      </c>
      <c r="I199" s="262">
        <f>SUMIF('RESERVE BALANCES'!$A:$A,$C199,'RESERVE BALANCES'!AD:AD)/1000</f>
        <v>3025.1978799999993</v>
      </c>
      <c r="J199" s="262">
        <f>SUMIF('RESERVE BALANCES'!$A:$A,$C199,'RESERVE BALANCES'!AE:AE)/1000</f>
        <v>3054.7529499999991</v>
      </c>
      <c r="K199" s="262">
        <f>SUMIF('RESERVE BALANCES'!$A:$A,$C199,'RESERVE BALANCES'!AF:AF)/1000</f>
        <v>3084.308019999999</v>
      </c>
      <c r="L199" s="262">
        <f>SUMIF('RESERVE BALANCES'!$A:$A,$C199,'RESERVE BALANCES'!AG:AG)/1000</f>
        <v>3113.8630899999989</v>
      </c>
      <c r="M199" s="262">
        <f>SUMIF('RESERVE BALANCES'!$A:$A,$C199,'RESERVE BALANCES'!AH:AH)/1000</f>
        <v>3143.4181599999988</v>
      </c>
      <c r="N199" s="262">
        <f>SUMIF('RESERVE BALANCES'!$A:$A,$C199,'RESERVE BALANCES'!AI:AI)/1000</f>
        <v>3172.9732299999987</v>
      </c>
      <c r="O199" s="262">
        <f>SUMIF('RESERVE BALANCES'!$A:$A,$C199,'RESERVE BALANCES'!AJ:AJ)/1000</f>
        <v>3202.5282999999986</v>
      </c>
      <c r="P199" s="262">
        <f>SUMIF('RESERVE BALANCES'!$A:$A,$C199,'RESERVE BALANCES'!AK:AK)/1000</f>
        <v>3232.0833699999985</v>
      </c>
      <c r="Q199" s="262">
        <f>SUMIF('RESERVE BALANCES'!$A:$A,$C199,'RESERVE BALANCES'!AL:AL)/1000</f>
        <v>3261.6384399999979</v>
      </c>
      <c r="R199" s="262">
        <f>SUMIF('RESERVE BALANCES'!$A:$A,$C199,'RESERVE BALANCES'!AM:AM)/1000</f>
        <v>3291.1935099999978</v>
      </c>
      <c r="S199" s="22">
        <f>SUM(F199:R199)/(13)</f>
        <v>3113.8630899999989</v>
      </c>
      <c r="U199" s="263">
        <f>S199-('B-09 2025R'!T199/1)</f>
        <v>0</v>
      </c>
    </row>
    <row r="200" spans="1:21" x14ac:dyDescent="0.25">
      <c r="A200" s="253">
        <f t="shared" si="39"/>
        <v>17</v>
      </c>
      <c r="B200" s="258"/>
      <c r="C200" s="251"/>
      <c r="D200" s="276" t="s">
        <v>105</v>
      </c>
      <c r="F200" s="25">
        <f>SUM(F195:F199)</f>
        <v>322281.08281999989</v>
      </c>
      <c r="G200" s="25">
        <f t="shared" ref="G200:R200" si="41">SUM(G195:G199)</f>
        <v>323986.16656999983</v>
      </c>
      <c r="H200" s="25">
        <f t="shared" si="41"/>
        <v>325691.44810999982</v>
      </c>
      <c r="I200" s="25">
        <f t="shared" si="41"/>
        <v>327396.92742999981</v>
      </c>
      <c r="J200" s="25">
        <f t="shared" si="41"/>
        <v>329099.88252999983</v>
      </c>
      <c r="K200" s="25">
        <f t="shared" si="41"/>
        <v>330820.57222999987</v>
      </c>
      <c r="L200" s="25">
        <f t="shared" si="41"/>
        <v>332795.34579999984</v>
      </c>
      <c r="M200" s="25">
        <f t="shared" si="41"/>
        <v>334768.95614999987</v>
      </c>
      <c r="N200" s="25">
        <f t="shared" si="41"/>
        <v>336744.12527999986</v>
      </c>
      <c r="O200" s="25">
        <f t="shared" si="41"/>
        <v>338708.60317999986</v>
      </c>
      <c r="P200" s="25">
        <f t="shared" si="41"/>
        <v>340673.27884999989</v>
      </c>
      <c r="Q200" s="25">
        <f t="shared" si="41"/>
        <v>342649.04129999987</v>
      </c>
      <c r="R200" s="25">
        <f t="shared" si="41"/>
        <v>344220.75198999979</v>
      </c>
      <c r="S200" s="25">
        <f>SUM(S195:S199)</f>
        <v>333064.32171076909</v>
      </c>
      <c r="U200" s="263">
        <f>S200-('B-09 2025R'!T200/1)</f>
        <v>7.6909782364964485E-7</v>
      </c>
    </row>
    <row r="201" spans="1:21" x14ac:dyDescent="0.25">
      <c r="A201" s="253">
        <f t="shared" si="39"/>
        <v>18</v>
      </c>
      <c r="B201" s="258"/>
      <c r="U201" s="300"/>
    </row>
    <row r="202" spans="1:21" x14ac:dyDescent="0.25">
      <c r="A202" s="253">
        <f t="shared" si="39"/>
        <v>19</v>
      </c>
      <c r="B202" s="258"/>
      <c r="C202" s="253"/>
      <c r="D202" s="276" t="s">
        <v>106</v>
      </c>
      <c r="S202" s="281"/>
      <c r="U202" s="300"/>
    </row>
    <row r="203" spans="1:21" x14ac:dyDescent="0.25">
      <c r="A203" s="253">
        <f t="shared" si="39"/>
        <v>20</v>
      </c>
      <c r="B203" s="258"/>
      <c r="C203" s="251">
        <v>34182</v>
      </c>
      <c r="D203" s="248" t="s">
        <v>56</v>
      </c>
      <c r="F203" s="262">
        <f>SUMIF('RESERVE BALANCES'!$A:$A,$C203,'RESERVE BALANCES'!AA:AA)/1000</f>
        <v>1331.5105799999985</v>
      </c>
      <c r="G203" s="262">
        <f>SUMIF('RESERVE BALANCES'!$A:$A,$C203,'RESERVE BALANCES'!AB:AB)/1000</f>
        <v>1335.9216399999984</v>
      </c>
      <c r="H203" s="262">
        <f>SUMIF('RESERVE BALANCES'!$A:$A,$C203,'RESERVE BALANCES'!AC:AC)/1000</f>
        <v>1340.3326999999986</v>
      </c>
      <c r="I203" s="262">
        <f>SUMIF('RESERVE BALANCES'!$A:$A,$C203,'RESERVE BALANCES'!AD:AD)/1000</f>
        <v>1344.7437599999987</v>
      </c>
      <c r="J203" s="262">
        <f>SUMIF('RESERVE BALANCES'!$A:$A,$C203,'RESERVE BALANCES'!AE:AE)/1000</f>
        <v>1349.1548199999986</v>
      </c>
      <c r="K203" s="262">
        <f>SUMIF('RESERVE BALANCES'!$A:$A,$C203,'RESERVE BALANCES'!AF:AF)/1000</f>
        <v>1353.5658799999987</v>
      </c>
      <c r="L203" s="262">
        <f>SUMIF('RESERVE BALANCES'!$A:$A,$C203,'RESERVE BALANCES'!AG:AG)/1000</f>
        <v>1357.9769399999989</v>
      </c>
      <c r="M203" s="262">
        <f>SUMIF('RESERVE BALANCES'!$A:$A,$C203,'RESERVE BALANCES'!AH:AH)/1000</f>
        <v>1362.3879999999988</v>
      </c>
      <c r="N203" s="262">
        <f>SUMIF('RESERVE BALANCES'!$A:$A,$C203,'RESERVE BALANCES'!AI:AI)/1000</f>
        <v>1366.7990599999989</v>
      </c>
      <c r="O203" s="262">
        <f>SUMIF('RESERVE BALANCES'!$A:$A,$C203,'RESERVE BALANCES'!AJ:AJ)/1000</f>
        <v>1371.2101199999991</v>
      </c>
      <c r="P203" s="262">
        <f>SUMIF('RESERVE BALANCES'!$A:$A,$C203,'RESERVE BALANCES'!AK:AK)/1000</f>
        <v>1375.621179999999</v>
      </c>
      <c r="Q203" s="262">
        <f>SUMIF('RESERVE BALANCES'!$A:$A,$C203,'RESERVE BALANCES'!AL:AL)/1000</f>
        <v>1380.0322399999991</v>
      </c>
      <c r="R203" s="262">
        <f>SUMIF('RESERVE BALANCES'!$A:$A,$C203,'RESERVE BALANCES'!AM:AM)/1000</f>
        <v>1384.4432999999992</v>
      </c>
      <c r="S203" s="22">
        <f>SUM(F203:R203)/(13)</f>
        <v>1357.9769399999989</v>
      </c>
      <c r="U203" s="263">
        <f>S203-('B-09 2025R'!T203/1)</f>
        <v>0</v>
      </c>
    </row>
    <row r="204" spans="1:21" x14ac:dyDescent="0.25">
      <c r="A204" s="253">
        <f t="shared" si="39"/>
        <v>21</v>
      </c>
      <c r="B204" s="258"/>
      <c r="C204" s="251">
        <v>34282</v>
      </c>
      <c r="D204" s="248" t="s">
        <v>92</v>
      </c>
      <c r="F204" s="262">
        <f>SUMIF('RESERVE BALANCES'!$A:$A,$C204,'RESERVE BALANCES'!AA:AA)/1000</f>
        <v>454.51410999999962</v>
      </c>
      <c r="G204" s="262">
        <f>SUMIF('RESERVE BALANCES'!$A:$A,$C204,'RESERVE BALANCES'!AB:AB)/1000</f>
        <v>455.13907999999958</v>
      </c>
      <c r="H204" s="262">
        <f>SUMIF('RESERVE BALANCES'!$A:$A,$C204,'RESERVE BALANCES'!AC:AC)/1000</f>
        <v>456.27287999999959</v>
      </c>
      <c r="I204" s="262">
        <f>SUMIF('RESERVE BALANCES'!$A:$A,$C204,'RESERVE BALANCES'!AD:AD)/1000</f>
        <v>457.29507999999959</v>
      </c>
      <c r="J204" s="262">
        <f>SUMIF('RESERVE BALANCES'!$A:$A,$C204,'RESERVE BALANCES'!AE:AE)/1000</f>
        <v>458.20715999999965</v>
      </c>
      <c r="K204" s="262">
        <f>SUMIF('RESERVE BALANCES'!$A:$A,$C204,'RESERVE BALANCES'!AF:AF)/1000</f>
        <v>459.16469999999958</v>
      </c>
      <c r="L204" s="262">
        <f>SUMIF('RESERVE BALANCES'!$A:$A,$C204,'RESERVE BALANCES'!AG:AG)/1000</f>
        <v>460.32169999999962</v>
      </c>
      <c r="M204" s="262">
        <f>SUMIF('RESERVE BALANCES'!$A:$A,$C204,'RESERVE BALANCES'!AH:AH)/1000</f>
        <v>461.21467999999959</v>
      </c>
      <c r="N204" s="262">
        <f>SUMIF('RESERVE BALANCES'!$A:$A,$C204,'RESERVE BALANCES'!AI:AI)/1000</f>
        <v>462.46259999999955</v>
      </c>
      <c r="O204" s="262">
        <f>SUMIF('RESERVE BALANCES'!$A:$A,$C204,'RESERVE BALANCES'!AJ:AJ)/1000</f>
        <v>463.60039999999958</v>
      </c>
      <c r="P204" s="262">
        <f>SUMIF('RESERVE BALANCES'!$A:$A,$C204,'RESERVE BALANCES'!AK:AK)/1000</f>
        <v>446.28214999999955</v>
      </c>
      <c r="Q204" s="262">
        <f>SUMIF('RESERVE BALANCES'!$A:$A,$C204,'RESERVE BALANCES'!AL:AL)/1000</f>
        <v>118.01850999999957</v>
      </c>
      <c r="R204" s="262">
        <f>SUMIF('RESERVE BALANCES'!$A:$A,$C204,'RESERVE BALANCES'!AM:AM)/1000</f>
        <v>-500.76269000000053</v>
      </c>
      <c r="S204" s="22">
        <f>SUM(F204:R204)/(13)</f>
        <v>357.82541230769192</v>
      </c>
      <c r="U204" s="263">
        <f>S204-('B-09 2025R'!T204/1)</f>
        <v>2.3076919433151488E-6</v>
      </c>
    </row>
    <row r="205" spans="1:21" x14ac:dyDescent="0.25">
      <c r="A205" s="253">
        <f t="shared" si="39"/>
        <v>22</v>
      </c>
      <c r="B205" s="258"/>
      <c r="C205" s="251">
        <v>34382</v>
      </c>
      <c r="D205" s="248" t="s">
        <v>93</v>
      </c>
      <c r="F205" s="262">
        <f>SUMIF('RESERVE BALANCES'!$A:$A,$C205,'RESERVE BALANCES'!AA:AA)/1000</f>
        <v>10409.071580000005</v>
      </c>
      <c r="G205" s="262">
        <f>SUMIF('RESERVE BALANCES'!$A:$A,$C205,'RESERVE BALANCES'!AB:AB)/1000</f>
        <v>10522.538650000006</v>
      </c>
      <c r="H205" s="262">
        <f>SUMIF('RESERVE BALANCES'!$A:$A,$C205,'RESERVE BALANCES'!AC:AC)/1000</f>
        <v>10636.527370000007</v>
      </c>
      <c r="I205" s="262">
        <f>SUMIF('RESERVE BALANCES'!$A:$A,$C205,'RESERVE BALANCES'!AD:AD)/1000</f>
        <v>10750.416030000009</v>
      </c>
      <c r="J205" s="262">
        <f>SUMIF('RESERVE BALANCES'!$A:$A,$C205,'RESERVE BALANCES'!AE:AE)/1000</f>
        <v>10864.20653000001</v>
      </c>
      <c r="K205" s="262">
        <f>SUMIF('RESERVE BALANCES'!$A:$A,$C205,'RESERVE BALANCES'!AF:AF)/1000</f>
        <v>10978.054890000012</v>
      </c>
      <c r="L205" s="262">
        <f>SUMIF('RESERVE BALANCES'!$A:$A,$C205,'RESERVE BALANCES'!AG:AG)/1000</f>
        <v>11092.115110000012</v>
      </c>
      <c r="M205" s="262">
        <f>SUMIF('RESERVE BALANCES'!$A:$A,$C205,'RESERVE BALANCES'!AH:AH)/1000</f>
        <v>11205.923270000014</v>
      </c>
      <c r="N205" s="262">
        <f>SUMIF('RESERVE BALANCES'!$A:$A,$C205,'RESERVE BALANCES'!AI:AI)/1000</f>
        <v>11320.099200000015</v>
      </c>
      <c r="O205" s="262">
        <f>SUMIF('RESERVE BALANCES'!$A:$A,$C205,'RESERVE BALANCES'!AJ:AJ)/1000</f>
        <v>11434.176980000017</v>
      </c>
      <c r="P205" s="262">
        <f>SUMIF('RESERVE BALANCES'!$A:$A,$C205,'RESERVE BALANCES'!AK:AK)/1000</f>
        <v>11529.811110000019</v>
      </c>
      <c r="Q205" s="262">
        <f>SUMIF('RESERVE BALANCES'!$A:$A,$C205,'RESERVE BALANCES'!AL:AL)/1000</f>
        <v>11314.564050000019</v>
      </c>
      <c r="R205" s="262">
        <f>SUMIF('RESERVE BALANCES'!$A:$A,$C205,'RESERVE BALANCES'!AM:AM)/1000</f>
        <v>10809.73494000002</v>
      </c>
      <c r="S205" s="22">
        <f>SUM(F205:R205)/(13)</f>
        <v>10989.787670000012</v>
      </c>
      <c r="U205" s="263">
        <f>S205-('B-09 2025R'!T205/1)</f>
        <v>0</v>
      </c>
    </row>
    <row r="206" spans="1:21" x14ac:dyDescent="0.25">
      <c r="A206" s="253">
        <f t="shared" si="39"/>
        <v>23</v>
      </c>
      <c r="B206" s="258"/>
      <c r="C206" s="251">
        <v>34582</v>
      </c>
      <c r="D206" s="248" t="s">
        <v>59</v>
      </c>
      <c r="F206" s="262">
        <f>SUMIF('RESERVE BALANCES'!$A:$A,$C206,'RESERVE BALANCES'!AA:AA)/1000</f>
        <v>11226.851109999991</v>
      </c>
      <c r="G206" s="262">
        <f>SUMIF('RESERVE BALANCES'!$A:$A,$C206,'RESERVE BALANCES'!AB:AB)/1000</f>
        <v>11257.760219999989</v>
      </c>
      <c r="H206" s="262">
        <f>SUMIF('RESERVE BALANCES'!$A:$A,$C206,'RESERVE BALANCES'!AC:AC)/1000</f>
        <v>11288.66932999999</v>
      </c>
      <c r="I206" s="262">
        <f>SUMIF('RESERVE BALANCES'!$A:$A,$C206,'RESERVE BALANCES'!AD:AD)/1000</f>
        <v>11319.578439999988</v>
      </c>
      <c r="J206" s="262">
        <f>SUMIF('RESERVE BALANCES'!$A:$A,$C206,'RESERVE BALANCES'!AE:AE)/1000</f>
        <v>11350.487549999987</v>
      </c>
      <c r="K206" s="262">
        <f>SUMIF('RESERVE BALANCES'!$A:$A,$C206,'RESERVE BALANCES'!AF:AF)/1000</f>
        <v>11381.396659999988</v>
      </c>
      <c r="L206" s="262">
        <f>SUMIF('RESERVE BALANCES'!$A:$A,$C206,'RESERVE BALANCES'!AG:AG)/1000</f>
        <v>11412.305769999986</v>
      </c>
      <c r="M206" s="262">
        <f>SUMIF('RESERVE BALANCES'!$A:$A,$C206,'RESERVE BALANCES'!AH:AH)/1000</f>
        <v>11443.214879999987</v>
      </c>
      <c r="N206" s="262">
        <f>SUMIF('RESERVE BALANCES'!$A:$A,$C206,'RESERVE BALANCES'!AI:AI)/1000</f>
        <v>11474.123989999985</v>
      </c>
      <c r="O206" s="262">
        <f>SUMIF('RESERVE BALANCES'!$A:$A,$C206,'RESERVE BALANCES'!AJ:AJ)/1000</f>
        <v>11505.033099999984</v>
      </c>
      <c r="P206" s="262">
        <f>SUMIF('RESERVE BALANCES'!$A:$A,$C206,'RESERVE BALANCES'!AK:AK)/1000</f>
        <v>11535.942209999985</v>
      </c>
      <c r="Q206" s="262">
        <f>SUMIF('RESERVE BALANCES'!$A:$A,$C206,'RESERVE BALANCES'!AL:AL)/1000</f>
        <v>11566.851319999983</v>
      </c>
      <c r="R206" s="262">
        <f>SUMIF('RESERVE BALANCES'!$A:$A,$C206,'RESERVE BALANCES'!AM:AM)/1000</f>
        <v>11597.760429999982</v>
      </c>
      <c r="S206" s="22">
        <f>SUM(F206:R206)/(13)</f>
        <v>11412.305769999986</v>
      </c>
      <c r="U206" s="263">
        <f>S206-('B-09 2025R'!T206/1)</f>
        <v>0</v>
      </c>
    </row>
    <row r="207" spans="1:21" x14ac:dyDescent="0.25">
      <c r="A207" s="253">
        <f t="shared" si="39"/>
        <v>24</v>
      </c>
      <c r="B207" s="258"/>
      <c r="C207" s="251">
        <v>34682</v>
      </c>
      <c r="D207" s="248" t="s">
        <v>60</v>
      </c>
      <c r="F207" s="262">
        <f>SUMIF('RESERVE BALANCES'!$A:$A,$C207,'RESERVE BALANCES'!AA:AA)/1000</f>
        <v>139.89727000000016</v>
      </c>
      <c r="G207" s="262">
        <f>SUMIF('RESERVE BALANCES'!$A:$A,$C207,'RESERVE BALANCES'!AB:AB)/1000</f>
        <v>140.11378000000016</v>
      </c>
      <c r="H207" s="262">
        <f>SUMIF('RESERVE BALANCES'!$A:$A,$C207,'RESERVE BALANCES'!AC:AC)/1000</f>
        <v>140.33029000000019</v>
      </c>
      <c r="I207" s="262">
        <f>SUMIF('RESERVE BALANCES'!$A:$A,$C207,'RESERVE BALANCES'!AD:AD)/1000</f>
        <v>140.54680000000019</v>
      </c>
      <c r="J207" s="262">
        <f>SUMIF('RESERVE BALANCES'!$A:$A,$C207,'RESERVE BALANCES'!AE:AE)/1000</f>
        <v>140.76331000000019</v>
      </c>
      <c r="K207" s="262">
        <f>SUMIF('RESERVE BALANCES'!$A:$A,$C207,'RESERVE BALANCES'!AF:AF)/1000</f>
        <v>140.97982000000022</v>
      </c>
      <c r="L207" s="262">
        <f>SUMIF('RESERVE BALANCES'!$A:$A,$C207,'RESERVE BALANCES'!AG:AG)/1000</f>
        <v>141.19633000000022</v>
      </c>
      <c r="M207" s="262">
        <f>SUMIF('RESERVE BALANCES'!$A:$A,$C207,'RESERVE BALANCES'!AH:AH)/1000</f>
        <v>141.41284000000022</v>
      </c>
      <c r="N207" s="262">
        <f>SUMIF('RESERVE BALANCES'!$A:$A,$C207,'RESERVE BALANCES'!AI:AI)/1000</f>
        <v>141.62935000000024</v>
      </c>
      <c r="O207" s="262">
        <f>SUMIF('RESERVE BALANCES'!$A:$A,$C207,'RESERVE BALANCES'!AJ:AJ)/1000</f>
        <v>141.84586000000024</v>
      </c>
      <c r="P207" s="262">
        <f>SUMIF('RESERVE BALANCES'!$A:$A,$C207,'RESERVE BALANCES'!AK:AK)/1000</f>
        <v>142.06237000000027</v>
      </c>
      <c r="Q207" s="262">
        <f>SUMIF('RESERVE BALANCES'!$A:$A,$C207,'RESERVE BALANCES'!AL:AL)/1000</f>
        <v>142.27888000000027</v>
      </c>
      <c r="R207" s="262">
        <f>SUMIF('RESERVE BALANCES'!$A:$A,$C207,'RESERVE BALANCES'!AM:AM)/1000</f>
        <v>142.49539000000027</v>
      </c>
      <c r="S207" s="22">
        <f>SUM(F207:R207)/(13)</f>
        <v>141.19633000000022</v>
      </c>
      <c r="U207" s="263">
        <f>S207-('B-09 2025R'!T207/1)</f>
        <v>2.2737367544323206E-13</v>
      </c>
    </row>
    <row r="208" spans="1:21" x14ac:dyDescent="0.25">
      <c r="A208" s="253">
        <f t="shared" si="39"/>
        <v>25</v>
      </c>
      <c r="B208" s="258"/>
      <c r="C208" s="253"/>
      <c r="D208" s="276" t="s">
        <v>107</v>
      </c>
      <c r="F208" s="25">
        <f>SUM(F203:F207)</f>
        <v>23561.844649999995</v>
      </c>
      <c r="G208" s="25">
        <f t="shared" ref="G208:R208" si="42">SUM(G203:G207)</f>
        <v>23711.473369999992</v>
      </c>
      <c r="H208" s="25">
        <f t="shared" si="42"/>
        <v>23862.132569999998</v>
      </c>
      <c r="I208" s="25">
        <f t="shared" si="42"/>
        <v>24012.580109999999</v>
      </c>
      <c r="J208" s="25">
        <f t="shared" si="42"/>
        <v>24162.819369999994</v>
      </c>
      <c r="K208" s="25">
        <f t="shared" si="42"/>
        <v>24313.161949999998</v>
      </c>
      <c r="L208" s="25">
        <f t="shared" si="42"/>
        <v>24463.915849999998</v>
      </c>
      <c r="M208" s="25">
        <f t="shared" si="42"/>
        <v>24614.15367</v>
      </c>
      <c r="N208" s="25">
        <f t="shared" si="42"/>
        <v>24765.1142</v>
      </c>
      <c r="O208" s="25">
        <f t="shared" si="42"/>
        <v>24915.866460000001</v>
      </c>
      <c r="P208" s="25">
        <f t="shared" si="42"/>
        <v>25029.719020000004</v>
      </c>
      <c r="Q208" s="25">
        <f t="shared" si="42"/>
        <v>24521.745000000003</v>
      </c>
      <c r="R208" s="25">
        <f t="shared" si="42"/>
        <v>23433.67137</v>
      </c>
      <c r="S208" s="25">
        <f>SUM(S203:S207)</f>
        <v>24259.092122307688</v>
      </c>
      <c r="U208" s="263">
        <f>S208-('B-09 2025R'!T208/1)</f>
        <v>2.3076900106389076E-6</v>
      </c>
    </row>
    <row r="209" spans="1:21" x14ac:dyDescent="0.25">
      <c r="A209" s="253">
        <f t="shared" si="39"/>
        <v>26</v>
      </c>
      <c r="B209" s="258"/>
      <c r="U209" s="300"/>
    </row>
    <row r="210" spans="1:21" x14ac:dyDescent="0.25">
      <c r="A210" s="253">
        <f t="shared" si="39"/>
        <v>27</v>
      </c>
      <c r="B210" s="258"/>
      <c r="C210" s="267"/>
      <c r="D210" s="276" t="s">
        <v>108</v>
      </c>
      <c r="F210" s="265"/>
      <c r="G210" s="265"/>
      <c r="H210" s="265"/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8"/>
      <c r="U210" s="300"/>
    </row>
    <row r="211" spans="1:21" x14ac:dyDescent="0.25">
      <c r="A211" s="253">
        <f t="shared" si="39"/>
        <v>28</v>
      </c>
      <c r="B211" s="258"/>
      <c r="C211" s="251">
        <v>34183</v>
      </c>
      <c r="D211" s="248" t="s">
        <v>56</v>
      </c>
      <c r="F211" s="262">
        <f>SUMIF('RESERVE BALANCES'!$A:$A,$C211,'RESERVE BALANCES'!AA:AA)/1000</f>
        <v>6000.9603099999995</v>
      </c>
      <c r="G211" s="262">
        <f>SUMIF('RESERVE BALANCES'!$A:$A,$C211,'RESERVE BALANCES'!AB:AB)/1000</f>
        <v>6021.2175599999991</v>
      </c>
      <c r="H211" s="262">
        <f>SUMIF('RESERVE BALANCES'!$A:$A,$C211,'RESERVE BALANCES'!AC:AC)/1000</f>
        <v>6041.4748099999997</v>
      </c>
      <c r="I211" s="262">
        <f>SUMIF('RESERVE BALANCES'!$A:$A,$C211,'RESERVE BALANCES'!AD:AD)/1000</f>
        <v>6061.7320599999994</v>
      </c>
      <c r="J211" s="262">
        <f>SUMIF('RESERVE BALANCES'!$A:$A,$C211,'RESERVE BALANCES'!AE:AE)/1000</f>
        <v>6081.9893099999999</v>
      </c>
      <c r="K211" s="262">
        <f>SUMIF('RESERVE BALANCES'!$A:$A,$C211,'RESERVE BALANCES'!AF:AF)/1000</f>
        <v>6102.2465599999996</v>
      </c>
      <c r="L211" s="262">
        <f>SUMIF('RESERVE BALANCES'!$A:$A,$C211,'RESERVE BALANCES'!AG:AG)/1000</f>
        <v>6122.5038099999992</v>
      </c>
      <c r="M211" s="262">
        <f>SUMIF('RESERVE BALANCES'!$A:$A,$C211,'RESERVE BALANCES'!AH:AH)/1000</f>
        <v>6142.7610599999998</v>
      </c>
      <c r="N211" s="262">
        <f>SUMIF('RESERVE BALANCES'!$A:$A,$C211,'RESERVE BALANCES'!AI:AI)/1000</f>
        <v>6163.0183099999995</v>
      </c>
      <c r="O211" s="262">
        <f>SUMIF('RESERVE BALANCES'!$A:$A,$C211,'RESERVE BALANCES'!AJ:AJ)/1000</f>
        <v>6183.27556</v>
      </c>
      <c r="P211" s="262">
        <f>SUMIF('RESERVE BALANCES'!$A:$A,$C211,'RESERVE BALANCES'!AK:AK)/1000</f>
        <v>6203.5328099999997</v>
      </c>
      <c r="Q211" s="262">
        <f>SUMIF('RESERVE BALANCES'!$A:$A,$C211,'RESERVE BALANCES'!AL:AL)/1000</f>
        <v>6223.7900599999994</v>
      </c>
      <c r="R211" s="262">
        <f>SUMIF('RESERVE BALANCES'!$A:$A,$C211,'RESERVE BALANCES'!AM:AM)/1000</f>
        <v>6244.0473099999999</v>
      </c>
      <c r="S211" s="22">
        <f>SUM(F211:R211)/(13)</f>
        <v>6122.5038099999992</v>
      </c>
      <c r="U211" s="263">
        <f>S211-('B-09 2025R'!T211/1)</f>
        <v>0</v>
      </c>
    </row>
    <row r="212" spans="1:21" x14ac:dyDescent="0.25">
      <c r="A212" s="253">
        <f t="shared" si="39"/>
        <v>29</v>
      </c>
      <c r="B212" s="258"/>
      <c r="C212" s="251">
        <v>34283</v>
      </c>
      <c r="D212" s="248" t="s">
        <v>92</v>
      </c>
      <c r="F212" s="262">
        <f>SUMIF('RESERVE BALANCES'!$A:$A,$C212,'RESERVE BALANCES'!AA:AA)/1000</f>
        <v>563.16631999999947</v>
      </c>
      <c r="G212" s="262">
        <f>SUMIF('RESERVE BALANCES'!$A:$A,$C212,'RESERVE BALANCES'!AB:AB)/1000</f>
        <v>567.10677999999939</v>
      </c>
      <c r="H212" s="262">
        <f>SUMIF('RESERVE BALANCES'!$A:$A,$C212,'RESERVE BALANCES'!AC:AC)/1000</f>
        <v>571.04723999999942</v>
      </c>
      <c r="I212" s="262">
        <f>SUMIF('RESERVE BALANCES'!$A:$A,$C212,'RESERVE BALANCES'!AD:AD)/1000</f>
        <v>574.98769999999934</v>
      </c>
      <c r="J212" s="262">
        <f>SUMIF('RESERVE BALANCES'!$A:$A,$C212,'RESERVE BALANCES'!AE:AE)/1000</f>
        <v>578.92815999999937</v>
      </c>
      <c r="K212" s="262">
        <f>SUMIF('RESERVE BALANCES'!$A:$A,$C212,'RESERVE BALANCES'!AF:AF)/1000</f>
        <v>582.86861999999928</v>
      </c>
      <c r="L212" s="262">
        <f>SUMIF('RESERVE BALANCES'!$A:$A,$C212,'RESERVE BALANCES'!AG:AG)/1000</f>
        <v>586.80907999999931</v>
      </c>
      <c r="M212" s="262">
        <f>SUMIF('RESERVE BALANCES'!$A:$A,$C212,'RESERVE BALANCES'!AH:AH)/1000</f>
        <v>590.74953999999923</v>
      </c>
      <c r="N212" s="262">
        <f>SUMIF('RESERVE BALANCES'!$A:$A,$C212,'RESERVE BALANCES'!AI:AI)/1000</f>
        <v>594.68999999999915</v>
      </c>
      <c r="O212" s="262">
        <f>SUMIF('RESERVE BALANCES'!$A:$A,$C212,'RESERVE BALANCES'!AJ:AJ)/1000</f>
        <v>598.63045999999918</v>
      </c>
      <c r="P212" s="262">
        <f>SUMIF('RESERVE BALANCES'!$A:$A,$C212,'RESERVE BALANCES'!AK:AK)/1000</f>
        <v>602.57091999999909</v>
      </c>
      <c r="Q212" s="262">
        <f>SUMIF('RESERVE BALANCES'!$A:$A,$C212,'RESERVE BALANCES'!AL:AL)/1000</f>
        <v>606.51137999999912</v>
      </c>
      <c r="R212" s="262">
        <f>SUMIF('RESERVE BALANCES'!$A:$A,$C212,'RESERVE BALANCES'!AM:AM)/1000</f>
        <v>220.49148999999909</v>
      </c>
      <c r="S212" s="22">
        <f>SUM(F212:R212)/(13)</f>
        <v>556.81212999999923</v>
      </c>
      <c r="U212" s="263">
        <f>S212-('B-09 2025R'!T212/1)</f>
        <v>0</v>
      </c>
    </row>
    <row r="213" spans="1:21" x14ac:dyDescent="0.25">
      <c r="A213" s="253">
        <f t="shared" si="39"/>
        <v>30</v>
      </c>
      <c r="B213" s="258"/>
      <c r="C213" s="251">
        <v>34383</v>
      </c>
      <c r="D213" s="248" t="s">
        <v>93</v>
      </c>
      <c r="F213" s="262">
        <f>SUMIF('RESERVE BALANCES'!$A:$A,$C213,'RESERVE BALANCES'!AA:AA)/1000</f>
        <v>23362.826240000024</v>
      </c>
      <c r="G213" s="262">
        <f>SUMIF('RESERVE BALANCES'!$A:$A,$C213,'RESERVE BALANCES'!AB:AB)/1000</f>
        <v>23435.732950000027</v>
      </c>
      <c r="H213" s="262">
        <f>SUMIF('RESERVE BALANCES'!$A:$A,$C213,'RESERVE BALANCES'!AC:AC)/1000</f>
        <v>23508.639660000026</v>
      </c>
      <c r="I213" s="262">
        <f>SUMIF('RESERVE BALANCES'!$A:$A,$C213,'RESERVE BALANCES'!AD:AD)/1000</f>
        <v>23581.546370000025</v>
      </c>
      <c r="J213" s="262">
        <f>SUMIF('RESERVE BALANCES'!$A:$A,$C213,'RESERVE BALANCES'!AE:AE)/1000</f>
        <v>23654.453080000028</v>
      </c>
      <c r="K213" s="262">
        <f>SUMIF('RESERVE BALANCES'!$A:$A,$C213,'RESERVE BALANCES'!AF:AF)/1000</f>
        <v>23727.359790000028</v>
      </c>
      <c r="L213" s="262">
        <f>SUMIF('RESERVE BALANCES'!$A:$A,$C213,'RESERVE BALANCES'!AG:AG)/1000</f>
        <v>23800.266500000031</v>
      </c>
      <c r="M213" s="262">
        <f>SUMIF('RESERVE BALANCES'!$A:$A,$C213,'RESERVE BALANCES'!AH:AH)/1000</f>
        <v>23873.17321000003</v>
      </c>
      <c r="N213" s="262">
        <f>SUMIF('RESERVE BALANCES'!$A:$A,$C213,'RESERVE BALANCES'!AI:AI)/1000</f>
        <v>23946.079920000033</v>
      </c>
      <c r="O213" s="262">
        <f>SUMIF('RESERVE BALANCES'!$A:$A,$C213,'RESERVE BALANCES'!AJ:AJ)/1000</f>
        <v>24018.986630000032</v>
      </c>
      <c r="P213" s="262">
        <f>SUMIF('RESERVE BALANCES'!$A:$A,$C213,'RESERVE BALANCES'!AK:AK)/1000</f>
        <v>24091.893340000035</v>
      </c>
      <c r="Q213" s="262">
        <f>SUMIF('RESERVE BALANCES'!$A:$A,$C213,'RESERVE BALANCES'!AL:AL)/1000</f>
        <v>24164.800050000034</v>
      </c>
      <c r="R213" s="262">
        <f>SUMIF('RESERVE BALANCES'!$A:$A,$C213,'RESERVE BALANCES'!AM:AM)/1000</f>
        <v>23847.746410000032</v>
      </c>
      <c r="S213" s="22">
        <f>SUM(F213:R213)/(13)</f>
        <v>23770.269550000026</v>
      </c>
      <c r="U213" s="263">
        <f>S213-('B-09 2025R'!T213/1)</f>
        <v>0</v>
      </c>
    </row>
    <row r="214" spans="1:21" x14ac:dyDescent="0.25">
      <c r="A214" s="253">
        <f t="shared" si="39"/>
        <v>31</v>
      </c>
      <c r="C214" s="251">
        <v>34583</v>
      </c>
      <c r="D214" s="248" t="s">
        <v>59</v>
      </c>
      <c r="F214" s="262">
        <f>SUMIF('RESERVE BALANCES'!$A:$A,$C214,'RESERVE BALANCES'!AA:AA)/1000</f>
        <v>5946.0889699999871</v>
      </c>
      <c r="G214" s="262">
        <f>SUMIF('RESERVE BALANCES'!$A:$A,$C214,'RESERVE BALANCES'!AB:AB)/1000</f>
        <v>5958.7418899999866</v>
      </c>
      <c r="H214" s="262">
        <f>SUMIF('RESERVE BALANCES'!$A:$A,$C214,'RESERVE BALANCES'!AC:AC)/1000</f>
        <v>5971.3948099999861</v>
      </c>
      <c r="I214" s="262">
        <f>SUMIF('RESERVE BALANCES'!$A:$A,$C214,'RESERVE BALANCES'!AD:AD)/1000</f>
        <v>5984.0477299999866</v>
      </c>
      <c r="J214" s="262">
        <f>SUMIF('RESERVE BALANCES'!$A:$A,$C214,'RESERVE BALANCES'!AE:AE)/1000</f>
        <v>5996.7006499999861</v>
      </c>
      <c r="K214" s="262">
        <f>SUMIF('RESERVE BALANCES'!$A:$A,$C214,'RESERVE BALANCES'!AF:AF)/1000</f>
        <v>6009.3535699999866</v>
      </c>
      <c r="L214" s="262">
        <f>SUMIF('RESERVE BALANCES'!$A:$A,$C214,'RESERVE BALANCES'!AG:AG)/1000</f>
        <v>6022.0064899999861</v>
      </c>
      <c r="M214" s="262">
        <f>SUMIF('RESERVE BALANCES'!$A:$A,$C214,'RESERVE BALANCES'!AH:AH)/1000</f>
        <v>6034.6594099999866</v>
      </c>
      <c r="N214" s="262">
        <f>SUMIF('RESERVE BALANCES'!$A:$A,$C214,'RESERVE BALANCES'!AI:AI)/1000</f>
        <v>6047.3123299999861</v>
      </c>
      <c r="O214" s="262">
        <f>SUMIF('RESERVE BALANCES'!$A:$A,$C214,'RESERVE BALANCES'!AJ:AJ)/1000</f>
        <v>6059.9652499999856</v>
      </c>
      <c r="P214" s="262">
        <f>SUMIF('RESERVE BALANCES'!$A:$A,$C214,'RESERVE BALANCES'!AK:AK)/1000</f>
        <v>6072.6181699999861</v>
      </c>
      <c r="Q214" s="262">
        <f>SUMIF('RESERVE BALANCES'!$A:$A,$C214,'RESERVE BALANCES'!AL:AL)/1000</f>
        <v>6085.2710899999856</v>
      </c>
      <c r="R214" s="262">
        <f>SUMIF('RESERVE BALANCES'!$A:$A,$C214,'RESERVE BALANCES'!AM:AM)/1000</f>
        <v>6097.9240099999861</v>
      </c>
      <c r="S214" s="22">
        <f>SUM(F214:R214)/(13)</f>
        <v>6022.0064899999852</v>
      </c>
      <c r="U214" s="263">
        <f>S214-('B-09 2025R'!T214/1)</f>
        <v>-1.546140993013978E-11</v>
      </c>
    </row>
    <row r="215" spans="1:21" x14ac:dyDescent="0.25">
      <c r="A215" s="253">
        <f t="shared" si="39"/>
        <v>32</v>
      </c>
      <c r="C215" s="251">
        <v>34683</v>
      </c>
      <c r="D215" s="248" t="s">
        <v>60</v>
      </c>
      <c r="F215" s="262">
        <f>SUMIF('RESERVE BALANCES'!$A:$A,$C215,'RESERVE BALANCES'!AA:AA)/1000</f>
        <v>283.69663999999966</v>
      </c>
      <c r="G215" s="262">
        <f>SUMIF('RESERVE BALANCES'!$A:$A,$C215,'RESERVE BALANCES'!AB:AB)/1000</f>
        <v>284.57688999999965</v>
      </c>
      <c r="H215" s="262">
        <f>SUMIF('RESERVE BALANCES'!$A:$A,$C215,'RESERVE BALANCES'!AC:AC)/1000</f>
        <v>285.45713999999964</v>
      </c>
      <c r="I215" s="262">
        <f>SUMIF('RESERVE BALANCES'!$A:$A,$C215,'RESERVE BALANCES'!AD:AD)/1000</f>
        <v>286.33738999999969</v>
      </c>
      <c r="J215" s="262">
        <f>SUMIF('RESERVE BALANCES'!$A:$A,$C215,'RESERVE BALANCES'!AE:AE)/1000</f>
        <v>287.21763999999968</v>
      </c>
      <c r="K215" s="262">
        <f>SUMIF('RESERVE BALANCES'!$A:$A,$C215,'RESERVE BALANCES'!AF:AF)/1000</f>
        <v>288.09788999999967</v>
      </c>
      <c r="L215" s="262">
        <f>SUMIF('RESERVE BALANCES'!$A:$A,$C215,'RESERVE BALANCES'!AG:AG)/1000</f>
        <v>288.97813999999966</v>
      </c>
      <c r="M215" s="262">
        <f>SUMIF('RESERVE BALANCES'!$A:$A,$C215,'RESERVE BALANCES'!AH:AH)/1000</f>
        <v>289.85838999999964</v>
      </c>
      <c r="N215" s="262">
        <f>SUMIF('RESERVE BALANCES'!$A:$A,$C215,'RESERVE BALANCES'!AI:AI)/1000</f>
        <v>290.73863999999969</v>
      </c>
      <c r="O215" s="262">
        <f>SUMIF('RESERVE BALANCES'!$A:$A,$C215,'RESERVE BALANCES'!AJ:AJ)/1000</f>
        <v>291.61888999999968</v>
      </c>
      <c r="P215" s="262">
        <f>SUMIF('RESERVE BALANCES'!$A:$A,$C215,'RESERVE BALANCES'!AK:AK)/1000</f>
        <v>292.49913999999967</v>
      </c>
      <c r="Q215" s="262">
        <f>SUMIF('RESERVE BALANCES'!$A:$A,$C215,'RESERVE BALANCES'!AL:AL)/1000</f>
        <v>293.37938999999966</v>
      </c>
      <c r="R215" s="262">
        <f>SUMIF('RESERVE BALANCES'!$A:$A,$C215,'RESERVE BALANCES'!AM:AM)/1000</f>
        <v>294.25963999999965</v>
      </c>
      <c r="S215" s="22">
        <f>SUM(F215:R215)/(13)</f>
        <v>288.97813999999966</v>
      </c>
      <c r="U215" s="263">
        <f>S215-('B-09 2025R'!T215/1)</f>
        <v>0</v>
      </c>
    </row>
    <row r="216" spans="1:21" x14ac:dyDescent="0.25">
      <c r="A216" s="253">
        <f t="shared" si="39"/>
        <v>33</v>
      </c>
      <c r="D216" s="276" t="s">
        <v>109</v>
      </c>
      <c r="F216" s="25">
        <f>SUM(F211:F215)</f>
        <v>36156.738480000015</v>
      </c>
      <c r="G216" s="25">
        <f t="shared" ref="G216:R216" si="43">SUM(G211:G215)</f>
        <v>36267.376070000013</v>
      </c>
      <c r="H216" s="25">
        <f t="shared" si="43"/>
        <v>36378.013660000011</v>
      </c>
      <c r="I216" s="25">
        <f t="shared" si="43"/>
        <v>36488.65125000001</v>
      </c>
      <c r="J216" s="25">
        <f t="shared" si="43"/>
        <v>36599.288840000016</v>
      </c>
      <c r="K216" s="25">
        <f t="shared" si="43"/>
        <v>36709.926430000007</v>
      </c>
      <c r="L216" s="25">
        <f t="shared" si="43"/>
        <v>36820.564020000013</v>
      </c>
      <c r="M216" s="25">
        <f t="shared" si="43"/>
        <v>36931.201610000018</v>
      </c>
      <c r="N216" s="25">
        <f t="shared" si="43"/>
        <v>37041.839200000024</v>
      </c>
      <c r="O216" s="25">
        <f t="shared" si="43"/>
        <v>37152.476790000015</v>
      </c>
      <c r="P216" s="25">
        <f t="shared" si="43"/>
        <v>37263.114380000021</v>
      </c>
      <c r="Q216" s="25">
        <f t="shared" si="43"/>
        <v>37373.751970000019</v>
      </c>
      <c r="R216" s="25">
        <f t="shared" si="43"/>
        <v>36704.468860000015</v>
      </c>
      <c r="S216" s="25">
        <f>SUM(S211:S215)</f>
        <v>36760.570120000011</v>
      </c>
      <c r="U216" s="263">
        <f>S216-('B-09 2025R'!T216/1)</f>
        <v>0</v>
      </c>
    </row>
    <row r="217" spans="1:21" x14ac:dyDescent="0.25">
      <c r="A217" s="253">
        <f t="shared" si="39"/>
        <v>34</v>
      </c>
      <c r="U217" s="300"/>
    </row>
    <row r="218" spans="1:21" x14ac:dyDescent="0.25">
      <c r="A218" s="253">
        <f t="shared" si="39"/>
        <v>35</v>
      </c>
      <c r="C218" s="253"/>
      <c r="D218" s="276" t="s">
        <v>110</v>
      </c>
      <c r="F218" s="265"/>
      <c r="G218" s="265"/>
      <c r="H218" s="265"/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8"/>
      <c r="U218" s="300"/>
    </row>
    <row r="219" spans="1:21" x14ac:dyDescent="0.25">
      <c r="A219" s="253">
        <f t="shared" si="39"/>
        <v>36</v>
      </c>
      <c r="C219" s="251">
        <v>34184</v>
      </c>
      <c r="D219" s="248" t="s">
        <v>56</v>
      </c>
      <c r="F219" s="262">
        <f>SUMIF('RESERVE BALANCES'!$A:$A,$C219,'RESERVE BALANCES'!AA:AA)/1000</f>
        <v>2397.4933800000035</v>
      </c>
      <c r="G219" s="262">
        <f>SUMIF('RESERVE BALANCES'!$A:$A,$C219,'RESERVE BALANCES'!AB:AB)/1000</f>
        <v>2410.7642600000036</v>
      </c>
      <c r="H219" s="262">
        <f>SUMIF('RESERVE BALANCES'!$A:$A,$C219,'RESERVE BALANCES'!AC:AC)/1000</f>
        <v>2424.0351400000036</v>
      </c>
      <c r="I219" s="262">
        <f>SUMIF('RESERVE BALANCES'!$A:$A,$C219,'RESERVE BALANCES'!AD:AD)/1000</f>
        <v>2437.3060200000032</v>
      </c>
      <c r="J219" s="262">
        <f>SUMIF('RESERVE BALANCES'!$A:$A,$C219,'RESERVE BALANCES'!AE:AE)/1000</f>
        <v>2450.5769000000032</v>
      </c>
      <c r="K219" s="262">
        <f>SUMIF('RESERVE BALANCES'!$A:$A,$C219,'RESERVE BALANCES'!AF:AF)/1000</f>
        <v>2463.8477800000032</v>
      </c>
      <c r="L219" s="262">
        <f>SUMIF('RESERVE BALANCES'!$A:$A,$C219,'RESERVE BALANCES'!AG:AG)/1000</f>
        <v>2477.1186600000028</v>
      </c>
      <c r="M219" s="262">
        <f>SUMIF('RESERVE BALANCES'!$A:$A,$C219,'RESERVE BALANCES'!AH:AH)/1000</f>
        <v>2490.3895400000029</v>
      </c>
      <c r="N219" s="262">
        <f>SUMIF('RESERVE BALANCES'!$A:$A,$C219,'RESERVE BALANCES'!AI:AI)/1000</f>
        <v>2503.6604200000029</v>
      </c>
      <c r="O219" s="262">
        <f>SUMIF('RESERVE BALANCES'!$A:$A,$C219,'RESERVE BALANCES'!AJ:AJ)/1000</f>
        <v>2516.9313000000025</v>
      </c>
      <c r="P219" s="262">
        <f>SUMIF('RESERVE BALANCES'!$A:$A,$C219,'RESERVE BALANCES'!AK:AK)/1000</f>
        <v>2530.2021800000025</v>
      </c>
      <c r="Q219" s="262">
        <f>SUMIF('RESERVE BALANCES'!$A:$A,$C219,'RESERVE BALANCES'!AL:AL)/1000</f>
        <v>2543.4730600000025</v>
      </c>
      <c r="R219" s="262">
        <f>SUMIF('RESERVE BALANCES'!$A:$A,$C219,'RESERVE BALANCES'!AM:AM)/1000</f>
        <v>2556.7439400000021</v>
      </c>
      <c r="S219" s="22">
        <f>SUM(F219:R219)/(13)</f>
        <v>2477.1186600000033</v>
      </c>
      <c r="U219" s="263">
        <f>S219-('B-09 2025R'!T219/1)</f>
        <v>0</v>
      </c>
    </row>
    <row r="220" spans="1:21" x14ac:dyDescent="0.25">
      <c r="A220" s="253">
        <f t="shared" si="39"/>
        <v>37</v>
      </c>
      <c r="C220" s="251">
        <v>34284</v>
      </c>
      <c r="D220" s="248" t="s">
        <v>92</v>
      </c>
      <c r="F220" s="262">
        <f>SUMIF('RESERVE BALANCES'!$A:$A,$C220,'RESERVE BALANCES'!AA:AA)/1000</f>
        <v>289.98677000000026</v>
      </c>
      <c r="G220" s="262">
        <f>SUMIF('RESERVE BALANCES'!$A:$A,$C220,'RESERVE BALANCES'!AB:AB)/1000</f>
        <v>298.75126000000023</v>
      </c>
      <c r="H220" s="262">
        <f>SUMIF('RESERVE BALANCES'!$A:$A,$C220,'RESERVE BALANCES'!AC:AC)/1000</f>
        <v>307.51575000000025</v>
      </c>
      <c r="I220" s="262">
        <f>SUMIF('RESERVE BALANCES'!$A:$A,$C220,'RESERVE BALANCES'!AD:AD)/1000</f>
        <v>316.28024000000022</v>
      </c>
      <c r="J220" s="262">
        <f>SUMIF('RESERVE BALANCES'!$A:$A,$C220,'RESERVE BALANCES'!AE:AE)/1000</f>
        <v>325.04473000000019</v>
      </c>
      <c r="K220" s="262">
        <f>SUMIF('RESERVE BALANCES'!$A:$A,$C220,'RESERVE BALANCES'!AF:AF)/1000</f>
        <v>333.80922000000021</v>
      </c>
      <c r="L220" s="262">
        <f>SUMIF('RESERVE BALANCES'!$A:$A,$C220,'RESERVE BALANCES'!AG:AG)/1000</f>
        <v>342.57371000000018</v>
      </c>
      <c r="M220" s="262">
        <f>SUMIF('RESERVE BALANCES'!$A:$A,$C220,'RESERVE BALANCES'!AH:AH)/1000</f>
        <v>351.3382000000002</v>
      </c>
      <c r="N220" s="262">
        <f>SUMIF('RESERVE BALANCES'!$A:$A,$C220,'RESERVE BALANCES'!AI:AI)/1000</f>
        <v>360.10269000000017</v>
      </c>
      <c r="O220" s="262">
        <f>SUMIF('RESERVE BALANCES'!$A:$A,$C220,'RESERVE BALANCES'!AJ:AJ)/1000</f>
        <v>368.86718000000019</v>
      </c>
      <c r="P220" s="262">
        <f>SUMIF('RESERVE BALANCES'!$A:$A,$C220,'RESERVE BALANCES'!AK:AK)/1000</f>
        <v>377.63167000000016</v>
      </c>
      <c r="Q220" s="262">
        <f>SUMIF('RESERVE BALANCES'!$A:$A,$C220,'RESERVE BALANCES'!AL:AL)/1000</f>
        <v>386.39616000000012</v>
      </c>
      <c r="R220" s="262">
        <f>SUMIF('RESERVE BALANCES'!$A:$A,$C220,'RESERVE BALANCES'!AM:AM)/1000</f>
        <v>-246.22147999999987</v>
      </c>
      <c r="S220" s="22">
        <f>SUM(F220:R220)/(13)</f>
        <v>293.23662307692325</v>
      </c>
      <c r="U220" s="263">
        <f>S220-('B-09 2025R'!T220/1)</f>
        <v>3.0769232353122788E-6</v>
      </c>
    </row>
    <row r="221" spans="1:21" x14ac:dyDescent="0.25">
      <c r="A221" s="253">
        <f t="shared" si="39"/>
        <v>38</v>
      </c>
      <c r="C221" s="251">
        <v>34384</v>
      </c>
      <c r="D221" s="248" t="s">
        <v>93</v>
      </c>
      <c r="F221" s="262">
        <f>SUMIF('RESERVE BALANCES'!$A:$A,$C221,'RESERVE BALANCES'!AA:AA)/1000</f>
        <v>8371.4806000000026</v>
      </c>
      <c r="G221" s="262">
        <f>SUMIF('RESERVE BALANCES'!$A:$A,$C221,'RESERVE BALANCES'!AB:AB)/1000</f>
        <v>8469.163330000003</v>
      </c>
      <c r="H221" s="262">
        <f>SUMIF('RESERVE BALANCES'!$A:$A,$C221,'RESERVE BALANCES'!AC:AC)/1000</f>
        <v>8566.8460600000035</v>
      </c>
      <c r="I221" s="262">
        <f>SUMIF('RESERVE BALANCES'!$A:$A,$C221,'RESERVE BALANCES'!AD:AD)/1000</f>
        <v>8664.5287900000039</v>
      </c>
      <c r="J221" s="262">
        <f>SUMIF('RESERVE BALANCES'!$A:$A,$C221,'RESERVE BALANCES'!AE:AE)/1000</f>
        <v>8762.2115200000044</v>
      </c>
      <c r="K221" s="262">
        <f>SUMIF('RESERVE BALANCES'!$A:$A,$C221,'RESERVE BALANCES'!AF:AF)/1000</f>
        <v>8859.8942500000048</v>
      </c>
      <c r="L221" s="262">
        <f>SUMIF('RESERVE BALANCES'!$A:$A,$C221,'RESERVE BALANCES'!AG:AG)/1000</f>
        <v>8957.5769800000053</v>
      </c>
      <c r="M221" s="262">
        <f>SUMIF('RESERVE BALANCES'!$A:$A,$C221,'RESERVE BALANCES'!AH:AH)/1000</f>
        <v>9055.2597100000057</v>
      </c>
      <c r="N221" s="262">
        <f>SUMIF('RESERVE BALANCES'!$A:$A,$C221,'RESERVE BALANCES'!AI:AI)/1000</f>
        <v>9152.9424400000062</v>
      </c>
      <c r="O221" s="262">
        <f>SUMIF('RESERVE BALANCES'!$A:$A,$C221,'RESERVE BALANCES'!AJ:AJ)/1000</f>
        <v>9250.6251700000066</v>
      </c>
      <c r="P221" s="262">
        <f>SUMIF('RESERVE BALANCES'!$A:$A,$C221,'RESERVE BALANCES'!AK:AK)/1000</f>
        <v>9348.3079000000071</v>
      </c>
      <c r="Q221" s="262">
        <f>SUMIF('RESERVE BALANCES'!$A:$A,$C221,'RESERVE BALANCES'!AL:AL)/1000</f>
        <v>9445.9906300000075</v>
      </c>
      <c r="R221" s="262">
        <f>SUMIF('RESERVE BALANCES'!$A:$A,$C221,'RESERVE BALANCES'!AM:AM)/1000</f>
        <v>8902.291230000008</v>
      </c>
      <c r="S221" s="22">
        <f>SUM(F221:R221)/(13)</f>
        <v>8908.2398930769305</v>
      </c>
      <c r="U221" s="263">
        <f>S221-('B-09 2025R'!T221/1)</f>
        <v>3.076929715462029E-6</v>
      </c>
    </row>
    <row r="222" spans="1:21" x14ac:dyDescent="0.25">
      <c r="A222" s="253">
        <f t="shared" si="39"/>
        <v>39</v>
      </c>
      <c r="C222" s="251">
        <v>34584</v>
      </c>
      <c r="D222" s="248" t="s">
        <v>59</v>
      </c>
      <c r="F222" s="262">
        <f>SUMIF('RESERVE BALANCES'!$A:$A,$C222,'RESERVE BALANCES'!AA:AA)/1000</f>
        <v>3437.914849999996</v>
      </c>
      <c r="G222" s="262">
        <f>SUMIF('RESERVE BALANCES'!$A:$A,$C222,'RESERVE BALANCES'!AB:AB)/1000</f>
        <v>3446.0621899999956</v>
      </c>
      <c r="H222" s="262">
        <f>SUMIF('RESERVE BALANCES'!$A:$A,$C222,'RESERVE BALANCES'!AC:AC)/1000</f>
        <v>3454.2095299999955</v>
      </c>
      <c r="I222" s="262">
        <f>SUMIF('RESERVE BALANCES'!$A:$A,$C222,'RESERVE BALANCES'!AD:AD)/1000</f>
        <v>3462.3568699999955</v>
      </c>
      <c r="J222" s="262">
        <f>SUMIF('RESERVE BALANCES'!$A:$A,$C222,'RESERVE BALANCES'!AE:AE)/1000</f>
        <v>3470.5042099999955</v>
      </c>
      <c r="K222" s="262">
        <f>SUMIF('RESERVE BALANCES'!$A:$A,$C222,'RESERVE BALANCES'!AF:AF)/1000</f>
        <v>3478.651549999995</v>
      </c>
      <c r="L222" s="262">
        <f>SUMIF('RESERVE BALANCES'!$A:$A,$C222,'RESERVE BALANCES'!AG:AG)/1000</f>
        <v>3486.798889999995</v>
      </c>
      <c r="M222" s="262">
        <f>SUMIF('RESERVE BALANCES'!$A:$A,$C222,'RESERVE BALANCES'!AH:AH)/1000</f>
        <v>3494.946229999995</v>
      </c>
      <c r="N222" s="262">
        <f>SUMIF('RESERVE BALANCES'!$A:$A,$C222,'RESERVE BALANCES'!AI:AI)/1000</f>
        <v>3503.0935699999945</v>
      </c>
      <c r="O222" s="262">
        <f>SUMIF('RESERVE BALANCES'!$A:$A,$C222,'RESERVE BALANCES'!AJ:AJ)/1000</f>
        <v>3511.2409099999945</v>
      </c>
      <c r="P222" s="262">
        <f>SUMIF('RESERVE BALANCES'!$A:$A,$C222,'RESERVE BALANCES'!AK:AK)/1000</f>
        <v>3519.3882499999945</v>
      </c>
      <c r="Q222" s="262">
        <f>SUMIF('RESERVE BALANCES'!$A:$A,$C222,'RESERVE BALANCES'!AL:AL)/1000</f>
        <v>3527.535589999994</v>
      </c>
      <c r="R222" s="262">
        <f>SUMIF('RESERVE BALANCES'!$A:$A,$C222,'RESERVE BALANCES'!AM:AM)/1000</f>
        <v>3535.682929999994</v>
      </c>
      <c r="S222" s="22">
        <f>SUM(F222:R222)/(13)</f>
        <v>3486.798889999995</v>
      </c>
      <c r="U222" s="263">
        <f>S222-('B-09 2025R'!T222/1)</f>
        <v>-5.0022208597511053E-12</v>
      </c>
    </row>
    <row r="223" spans="1:21" x14ac:dyDescent="0.25">
      <c r="A223" s="253">
        <f t="shared" si="39"/>
        <v>40</v>
      </c>
      <c r="C223" s="251">
        <v>34684</v>
      </c>
      <c r="D223" s="248" t="s">
        <v>60</v>
      </c>
      <c r="F223" s="262">
        <f>SUMIF('RESERVE BALANCES'!$A:$A,$C223,'RESERVE BALANCES'!AA:AA)/1000</f>
        <v>0</v>
      </c>
      <c r="G223" s="262">
        <f>SUMIF('RESERVE BALANCES'!$A:$A,$C223,'RESERVE BALANCES'!AB:AB)/1000</f>
        <v>0</v>
      </c>
      <c r="H223" s="262">
        <f>SUMIF('RESERVE BALANCES'!$A:$A,$C223,'RESERVE BALANCES'!AC:AC)/1000</f>
        <v>0</v>
      </c>
      <c r="I223" s="262">
        <f>SUMIF('RESERVE BALANCES'!$A:$A,$C223,'RESERVE BALANCES'!AD:AD)/1000</f>
        <v>0</v>
      </c>
      <c r="J223" s="262">
        <f>SUMIF('RESERVE BALANCES'!$A:$A,$C223,'RESERVE BALANCES'!AE:AE)/1000</f>
        <v>0</v>
      </c>
      <c r="K223" s="262">
        <f>SUMIF('RESERVE BALANCES'!$A:$A,$C223,'RESERVE BALANCES'!AF:AF)/1000</f>
        <v>0</v>
      </c>
      <c r="L223" s="262">
        <f>SUMIF('RESERVE BALANCES'!$A:$A,$C223,'RESERVE BALANCES'!AG:AG)/1000</f>
        <v>0</v>
      </c>
      <c r="M223" s="262">
        <f>SUMIF('RESERVE BALANCES'!$A:$A,$C223,'RESERVE BALANCES'!AH:AH)/1000</f>
        <v>0</v>
      </c>
      <c r="N223" s="262">
        <f>SUMIF('RESERVE BALANCES'!$A:$A,$C223,'RESERVE BALANCES'!AI:AI)/1000</f>
        <v>0</v>
      </c>
      <c r="O223" s="262">
        <f>SUMIF('RESERVE BALANCES'!$A:$A,$C223,'RESERVE BALANCES'!AJ:AJ)/1000</f>
        <v>0</v>
      </c>
      <c r="P223" s="262">
        <f>SUMIF('RESERVE BALANCES'!$A:$A,$C223,'RESERVE BALANCES'!AK:AK)/1000</f>
        <v>0</v>
      </c>
      <c r="Q223" s="262">
        <f>SUMIF('RESERVE BALANCES'!$A:$A,$C223,'RESERVE BALANCES'!AL:AL)/1000</f>
        <v>0</v>
      </c>
      <c r="R223" s="262">
        <f>SUMIF('RESERVE BALANCES'!$A:$A,$C223,'RESERVE BALANCES'!AM:AM)/1000</f>
        <v>0</v>
      </c>
      <c r="S223" s="22">
        <f>SUM(F223:R223)/(13)</f>
        <v>0</v>
      </c>
      <c r="U223" s="263">
        <f>S223-('B-09 2025R'!T223/1)</f>
        <v>0</v>
      </c>
    </row>
    <row r="224" spans="1:21" x14ac:dyDescent="0.25">
      <c r="A224" s="253">
        <f t="shared" si="39"/>
        <v>41</v>
      </c>
      <c r="C224" s="253"/>
      <c r="D224" s="276" t="s">
        <v>111</v>
      </c>
      <c r="F224" s="25">
        <f>SUM(F219:F223)</f>
        <v>14496.875600000001</v>
      </c>
      <c r="G224" s="25">
        <f t="shared" ref="G224:R224" si="44">SUM(G219:G223)</f>
        <v>14624.741040000003</v>
      </c>
      <c r="H224" s="25">
        <f t="shared" si="44"/>
        <v>14752.606480000002</v>
      </c>
      <c r="I224" s="25">
        <f t="shared" si="44"/>
        <v>14880.471920000004</v>
      </c>
      <c r="J224" s="25">
        <f t="shared" si="44"/>
        <v>15008.337360000003</v>
      </c>
      <c r="K224" s="25">
        <f t="shared" si="44"/>
        <v>15136.202800000003</v>
      </c>
      <c r="L224" s="25">
        <f t="shared" si="44"/>
        <v>15264.068240000002</v>
      </c>
      <c r="M224" s="25">
        <f t="shared" si="44"/>
        <v>15391.933680000002</v>
      </c>
      <c r="N224" s="25">
        <f t="shared" si="44"/>
        <v>15519.799120000003</v>
      </c>
      <c r="O224" s="25">
        <f t="shared" si="44"/>
        <v>15647.664560000005</v>
      </c>
      <c r="P224" s="25">
        <f t="shared" si="44"/>
        <v>15775.530000000004</v>
      </c>
      <c r="Q224" s="25">
        <f t="shared" si="44"/>
        <v>15903.395440000004</v>
      </c>
      <c r="R224" s="25">
        <f t="shared" si="44"/>
        <v>14748.496620000004</v>
      </c>
      <c r="S224" s="25">
        <f>SUM(S219:S223)</f>
        <v>15165.394066153851</v>
      </c>
      <c r="U224" s="263">
        <f>S224-('B-09 2025R'!T224/1)</f>
        <v>6.1538503359770402E-6</v>
      </c>
    </row>
    <row r="225" spans="1:21" x14ac:dyDescent="0.25">
      <c r="A225" s="253">
        <f t="shared" si="39"/>
        <v>42</v>
      </c>
      <c r="P225" s="250"/>
      <c r="U225" s="300"/>
    </row>
    <row r="226" spans="1:21" x14ac:dyDescent="0.25">
      <c r="A226" s="253">
        <f t="shared" si="39"/>
        <v>43</v>
      </c>
      <c r="P226" s="250"/>
      <c r="U226" s="300"/>
    </row>
    <row r="227" spans="1:21" ht="13.8" thickBot="1" x14ac:dyDescent="0.3">
      <c r="A227" s="255">
        <f t="shared" si="39"/>
        <v>44</v>
      </c>
      <c r="B227" s="39" t="s">
        <v>70</v>
      </c>
      <c r="C227" s="247"/>
      <c r="D227" s="247"/>
      <c r="E227" s="247"/>
      <c r="F227" s="247"/>
      <c r="G227" s="247"/>
      <c r="H227" s="247"/>
      <c r="I227" s="247"/>
      <c r="J227" s="247"/>
      <c r="K227" s="247"/>
      <c r="L227" s="247"/>
      <c r="M227" s="247"/>
      <c r="N227" s="247"/>
      <c r="O227" s="247"/>
      <c r="P227" s="269"/>
      <c r="Q227" s="247"/>
      <c r="R227" s="247"/>
      <c r="S227" s="247"/>
      <c r="U227" s="300"/>
    </row>
    <row r="228" spans="1:21" x14ac:dyDescent="0.25">
      <c r="A228" s="248" t="str">
        <f>+$A$57</f>
        <v>Supporting Schedules:</v>
      </c>
      <c r="P228" s="250"/>
      <c r="Q228" s="248" t="str">
        <f>+$Q$57</f>
        <v>Recap Schedules:  B-09</v>
      </c>
      <c r="U228" s="300"/>
    </row>
    <row r="229" spans="1:21" ht="13.8" thickBot="1" x14ac:dyDescent="0.3">
      <c r="A229" s="247" t="str">
        <f>$A$1</f>
        <v>SCHEDULE B-10</v>
      </c>
      <c r="B229" s="247"/>
      <c r="C229" s="247"/>
      <c r="D229" s="247"/>
      <c r="E229" s="247"/>
      <c r="F229" s="247"/>
      <c r="G229" s="247" t="str">
        <f>$G$1</f>
        <v>MONTHLY RESERVE BALANCES TEST YEAR - 13 MONTHS</v>
      </c>
      <c r="H229" s="247"/>
      <c r="I229" s="247"/>
      <c r="J229" s="247"/>
      <c r="K229" s="247"/>
      <c r="L229" s="247"/>
      <c r="M229" s="247"/>
      <c r="N229" s="247"/>
      <c r="O229" s="247"/>
      <c r="P229" s="269"/>
      <c r="Q229" s="247"/>
      <c r="R229" s="247"/>
      <c r="S229" s="247" t="str">
        <f>"Page 5 of " &amp; $Q$1</f>
        <v>Page 5 of 30</v>
      </c>
      <c r="U229" s="300"/>
    </row>
    <row r="230" spans="1:21" x14ac:dyDescent="0.25">
      <c r="A230" s="248" t="str">
        <f>$A$2</f>
        <v>FLORIDA PUBLIC SERVICE COMMISSION</v>
      </c>
      <c r="B230" s="270"/>
      <c r="E230" s="250"/>
      <c r="F230" s="250" t="str">
        <f>$F$2</f>
        <v xml:space="preserve">                  EXPLANATION:</v>
      </c>
      <c r="G230" s="248" t="str">
        <f>IF($G$2="","",$G$2)</f>
        <v>Provide the monthly reserve balances for each account or sub-account to which an individual depreciation</v>
      </c>
      <c r="K230" s="271"/>
      <c r="L230" s="271"/>
      <c r="N230" s="271"/>
      <c r="O230" s="271"/>
      <c r="P230" s="272"/>
      <c r="Q230" s="248" t="str">
        <f>$Q$2</f>
        <v>Type of data shown:</v>
      </c>
      <c r="S230" s="249"/>
      <c r="U230" s="300"/>
    </row>
    <row r="231" spans="1:21" x14ac:dyDescent="0.25">
      <c r="B231" s="270"/>
      <c r="G231" s="248" t="str">
        <f>IF($G$3="","",$G$3)</f>
        <v>rate is applied.</v>
      </c>
      <c r="K231" s="250"/>
      <c r="L231" s="249"/>
      <c r="O231" s="250"/>
      <c r="P231" s="250" t="str">
        <f>IF($P$3=0,"",$P$3)</f>
        <v>XX</v>
      </c>
      <c r="Q231" s="249" t="str">
        <f>$Q$3</f>
        <v>Projected Test Year Ended 12/31/2025</v>
      </c>
      <c r="S231" s="250"/>
      <c r="U231" s="300"/>
    </row>
    <row r="232" spans="1:21" x14ac:dyDescent="0.25">
      <c r="A232" s="248" t="str">
        <f>$A$4</f>
        <v>COMPANY: TAMPA ELECTRIC COMPANY</v>
      </c>
      <c r="B232" s="270"/>
      <c r="G232" s="248" t="str">
        <f>IF($G$4="","",$G$4)</f>
        <v/>
      </c>
      <c r="K232" s="250"/>
      <c r="L232" s="249"/>
      <c r="M232" s="250"/>
      <c r="P232" s="250" t="str">
        <f>IF($P$4=0,"",$P$4)</f>
        <v/>
      </c>
      <c r="Q232" s="249" t="str">
        <f>$Q$4</f>
        <v>Projected Prior Year Ended 12/31/2024</v>
      </c>
      <c r="S232" s="250"/>
      <c r="U232" s="300"/>
    </row>
    <row r="233" spans="1:21" x14ac:dyDescent="0.25">
      <c r="B233" s="270"/>
      <c r="F233" s="248" t="str">
        <f>IF(+$F$5="","",$F$5)</f>
        <v/>
      </c>
      <c r="K233" s="250"/>
      <c r="L233" s="249"/>
      <c r="M233" s="250"/>
      <c r="P233" s="250" t="str">
        <f>IF($P$5=0,"",$P$5)</f>
        <v/>
      </c>
      <c r="Q233" s="249" t="str">
        <f>$Q$5</f>
        <v>Historical Prior Year Ended 12/31/2023</v>
      </c>
      <c r="S233" s="250"/>
      <c r="U233" s="300"/>
    </row>
    <row r="234" spans="1:21" x14ac:dyDescent="0.25">
      <c r="B234" s="270"/>
      <c r="K234" s="250"/>
      <c r="L234" s="249"/>
      <c r="M234" s="250"/>
      <c r="P234" s="250"/>
      <c r="Q234" s="249" t="str">
        <f>$Q$6</f>
        <v>Witness: C. Aldazabal / J. Chronister / R. Latta</v>
      </c>
      <c r="S234" s="250"/>
      <c r="U234" s="300"/>
    </row>
    <row r="235" spans="1:21" ht="13.8" thickBot="1" x14ac:dyDescent="0.3">
      <c r="A235" s="247" t="str">
        <f>A$7</f>
        <v>DOCKET No. 20240026-EI</v>
      </c>
      <c r="B235" s="273"/>
      <c r="C235" s="247"/>
      <c r="D235" s="247"/>
      <c r="E235" s="247"/>
      <c r="F235" s="247" t="str">
        <f>IF(+$F$7="","",$F$7)</f>
        <v/>
      </c>
      <c r="G235" s="247"/>
      <c r="H235" s="255" t="str">
        <f>IF($H$7="","",$H$7)</f>
        <v>(Dollars in 000's)</v>
      </c>
      <c r="I235" s="255"/>
      <c r="J235" s="247"/>
      <c r="K235" s="247"/>
      <c r="L235" s="247"/>
      <c r="M235" s="247"/>
      <c r="N235" s="247"/>
      <c r="O235" s="247"/>
      <c r="P235" s="269"/>
      <c r="Q235" s="247" t="str">
        <f>$Q$7</f>
        <v xml:space="preserve">              K. Stryker / C. Whitworth</v>
      </c>
      <c r="R235" s="247"/>
      <c r="S235" s="247"/>
      <c r="U235" s="300"/>
    </row>
    <row r="236" spans="1:21" x14ac:dyDescent="0.25">
      <c r="C236" s="251"/>
      <c r="D236" s="251"/>
      <c r="E236" s="251"/>
      <c r="F236" s="251"/>
      <c r="G236" s="251"/>
      <c r="H236" s="251"/>
      <c r="I236" s="251"/>
      <c r="J236" s="251"/>
      <c r="K236" s="251"/>
      <c r="L236" s="251"/>
      <c r="M236" s="251"/>
      <c r="N236" s="251"/>
      <c r="O236" s="251"/>
      <c r="P236" s="252"/>
      <c r="Q236" s="251"/>
      <c r="R236" s="251"/>
      <c r="S236" s="251"/>
      <c r="U236" s="300"/>
    </row>
    <row r="237" spans="1:21" x14ac:dyDescent="0.25">
      <c r="C237" s="251"/>
      <c r="D237" s="251"/>
      <c r="E237" s="251"/>
      <c r="F237" s="251"/>
      <c r="G237" s="251"/>
      <c r="H237" s="251"/>
      <c r="I237" s="251"/>
      <c r="J237" s="251"/>
      <c r="K237" s="253"/>
      <c r="L237" s="253"/>
      <c r="M237" s="251"/>
      <c r="N237" s="251"/>
      <c r="O237" s="251"/>
      <c r="P237" s="252"/>
      <c r="Q237" s="251"/>
      <c r="R237" s="251"/>
      <c r="S237" s="251"/>
      <c r="U237" s="300"/>
    </row>
    <row r="238" spans="1:21" x14ac:dyDescent="0.25">
      <c r="C238" s="253" t="s">
        <v>16</v>
      </c>
      <c r="D238" s="253" t="s">
        <v>16</v>
      </c>
      <c r="F238" s="253" t="s">
        <v>17</v>
      </c>
      <c r="G238" s="253" t="s">
        <v>18</v>
      </c>
      <c r="H238" s="251" t="s">
        <v>19</v>
      </c>
      <c r="I238" s="251" t="s">
        <v>20</v>
      </c>
      <c r="J238" s="253" t="s">
        <v>21</v>
      </c>
      <c r="K238" s="251" t="s">
        <v>22</v>
      </c>
      <c r="L238" s="253" t="s">
        <v>23</v>
      </c>
      <c r="M238" s="253" t="s">
        <v>24</v>
      </c>
      <c r="N238" s="253" t="s">
        <v>25</v>
      </c>
      <c r="O238" s="253" t="s">
        <v>26</v>
      </c>
      <c r="P238" s="253" t="s">
        <v>27</v>
      </c>
      <c r="Q238" s="253" t="s">
        <v>28</v>
      </c>
      <c r="R238" s="253" t="s">
        <v>29</v>
      </c>
      <c r="S238" s="253" t="s">
        <v>30</v>
      </c>
      <c r="U238" s="300"/>
    </row>
    <row r="239" spans="1:21" x14ac:dyDescent="0.25">
      <c r="A239" s="253" t="s">
        <v>31</v>
      </c>
      <c r="B239" s="253"/>
      <c r="C239" s="253" t="s">
        <v>32</v>
      </c>
      <c r="D239" s="253" t="s">
        <v>32</v>
      </c>
      <c r="E239" s="251"/>
      <c r="F239" s="253"/>
      <c r="G239" s="253"/>
      <c r="H239" s="253"/>
      <c r="I239" s="253"/>
      <c r="J239" s="253"/>
      <c r="K239" s="253"/>
      <c r="L239" s="251"/>
      <c r="M239" s="253"/>
      <c r="N239" s="253"/>
      <c r="O239" s="253"/>
      <c r="P239" s="251"/>
      <c r="Q239" s="251"/>
      <c r="R239" s="251"/>
      <c r="S239" s="253" t="s">
        <v>33</v>
      </c>
      <c r="U239" s="300"/>
    </row>
    <row r="240" spans="1:21" ht="13.8" thickBot="1" x14ac:dyDescent="0.3">
      <c r="A240" s="255" t="s">
        <v>35</v>
      </c>
      <c r="B240" s="255"/>
      <c r="C240" s="255" t="s">
        <v>36</v>
      </c>
      <c r="D240" s="255" t="s">
        <v>37</v>
      </c>
      <c r="E240" s="255"/>
      <c r="F240" s="274" t="str">
        <f>F$12</f>
        <v>12/2024</v>
      </c>
      <c r="G240" s="274" t="str">
        <f t="shared" ref="G240:R240" si="45">G$12</f>
        <v>1/2025</v>
      </c>
      <c r="H240" s="274" t="str">
        <f t="shared" si="45"/>
        <v>2/2025</v>
      </c>
      <c r="I240" s="274" t="str">
        <f t="shared" si="45"/>
        <v>3/2025</v>
      </c>
      <c r="J240" s="274" t="str">
        <f t="shared" si="45"/>
        <v>4/2025</v>
      </c>
      <c r="K240" s="274" t="str">
        <f t="shared" si="45"/>
        <v>5/2025</v>
      </c>
      <c r="L240" s="274" t="str">
        <f t="shared" si="45"/>
        <v>6/2025</v>
      </c>
      <c r="M240" s="274" t="str">
        <f t="shared" si="45"/>
        <v>7/2025</v>
      </c>
      <c r="N240" s="274" t="str">
        <f t="shared" si="45"/>
        <v>8/2025</v>
      </c>
      <c r="O240" s="274" t="str">
        <f t="shared" si="45"/>
        <v>9/2025</v>
      </c>
      <c r="P240" s="274" t="str">
        <f t="shared" si="45"/>
        <v>10/2025</v>
      </c>
      <c r="Q240" s="274" t="str">
        <f t="shared" si="45"/>
        <v>11/2025</v>
      </c>
      <c r="R240" s="274" t="str">
        <f t="shared" si="45"/>
        <v>12/2025</v>
      </c>
      <c r="S240" s="256" t="s">
        <v>51</v>
      </c>
      <c r="U240" s="300"/>
    </row>
    <row r="241" spans="1:21" x14ac:dyDescent="0.25">
      <c r="A241" s="253">
        <v>1</v>
      </c>
      <c r="B241" s="253"/>
      <c r="P241" s="250"/>
      <c r="U241" s="300"/>
    </row>
    <row r="242" spans="1:21" x14ac:dyDescent="0.25">
      <c r="A242" s="253">
        <f>A241+1</f>
        <v>2</v>
      </c>
      <c r="B242" s="258"/>
      <c r="C242" s="253"/>
      <c r="D242" s="276" t="s">
        <v>112</v>
      </c>
      <c r="F242" s="265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U242" s="300"/>
    </row>
    <row r="243" spans="1:21" x14ac:dyDescent="0.25">
      <c r="A243" s="253">
        <f t="shared" ref="A243:A284" si="46">A242+1</f>
        <v>3</v>
      </c>
      <c r="B243" s="258"/>
      <c r="C243" s="251">
        <v>34185</v>
      </c>
      <c r="D243" s="248" t="s">
        <v>56</v>
      </c>
      <c r="F243" s="262">
        <f>SUMIF('RESERVE BALANCES'!$A:$A,$C243,'RESERVE BALANCES'!AA:AA)/1000</f>
        <v>2424.2666999999988</v>
      </c>
      <c r="G243" s="262">
        <f>SUMIF('RESERVE BALANCES'!$A:$A,$C243,'RESERVE BALANCES'!AB:AB)/1000</f>
        <v>2437.2922799999988</v>
      </c>
      <c r="H243" s="262">
        <f>SUMIF('RESERVE BALANCES'!$A:$A,$C243,'RESERVE BALANCES'!AC:AC)/1000</f>
        <v>2450.3178599999987</v>
      </c>
      <c r="I243" s="262">
        <f>SUMIF('RESERVE BALANCES'!$A:$A,$C243,'RESERVE BALANCES'!AD:AD)/1000</f>
        <v>2463.3434399999992</v>
      </c>
      <c r="J243" s="262">
        <f>SUMIF('RESERVE BALANCES'!$A:$A,$C243,'RESERVE BALANCES'!AE:AE)/1000</f>
        <v>2476.3690199999992</v>
      </c>
      <c r="K243" s="262">
        <f>SUMIF('RESERVE BALANCES'!$A:$A,$C243,'RESERVE BALANCES'!AF:AF)/1000</f>
        <v>2489.3945999999992</v>
      </c>
      <c r="L243" s="262">
        <f>SUMIF('RESERVE BALANCES'!$A:$A,$C243,'RESERVE BALANCES'!AG:AG)/1000</f>
        <v>2502.4201799999992</v>
      </c>
      <c r="M243" s="262">
        <f>SUMIF('RESERVE BALANCES'!$A:$A,$C243,'RESERVE BALANCES'!AH:AH)/1000</f>
        <v>2515.4457599999992</v>
      </c>
      <c r="N243" s="262">
        <f>SUMIF('RESERVE BALANCES'!$A:$A,$C243,'RESERVE BALANCES'!AI:AI)/1000</f>
        <v>2528.4713399999996</v>
      </c>
      <c r="O243" s="262">
        <f>SUMIF('RESERVE BALANCES'!$A:$A,$C243,'RESERVE BALANCES'!AJ:AJ)/1000</f>
        <v>2541.4969199999996</v>
      </c>
      <c r="P243" s="262">
        <f>SUMIF('RESERVE BALANCES'!$A:$A,$C243,'RESERVE BALANCES'!AK:AK)/1000</f>
        <v>2554.5224999999996</v>
      </c>
      <c r="Q243" s="262">
        <f>SUMIF('RESERVE BALANCES'!$A:$A,$C243,'RESERVE BALANCES'!AL:AL)/1000</f>
        <v>2567.5480799999996</v>
      </c>
      <c r="R243" s="262">
        <f>SUMIF('RESERVE BALANCES'!$A:$A,$C243,'RESERVE BALANCES'!AM:AM)/1000</f>
        <v>2580.5736599999996</v>
      </c>
      <c r="S243" s="22">
        <f>SUM(F243:R243)/(13)</f>
        <v>2502.4201799999992</v>
      </c>
      <c r="U243" s="263">
        <f>S243-('B-09 2025R'!T243/1)</f>
        <v>0</v>
      </c>
    </row>
    <row r="244" spans="1:21" x14ac:dyDescent="0.25">
      <c r="A244" s="253">
        <f t="shared" si="46"/>
        <v>4</v>
      </c>
      <c r="B244" s="258"/>
      <c r="C244" s="251">
        <v>34285</v>
      </c>
      <c r="D244" s="248" t="s">
        <v>92</v>
      </c>
      <c r="F244" s="262">
        <f>SUMIF('RESERVE BALANCES'!$A:$A,$C244,'RESERVE BALANCES'!AA:AA)/1000</f>
        <v>821.50138999999922</v>
      </c>
      <c r="G244" s="262">
        <f>SUMIF('RESERVE BALANCES'!$A:$A,$C244,'RESERVE BALANCES'!AB:AB)/1000</f>
        <v>829.56362999999919</v>
      </c>
      <c r="H244" s="262">
        <f>SUMIF('RESERVE BALANCES'!$A:$A,$C244,'RESERVE BALANCES'!AC:AC)/1000</f>
        <v>837.62586999999917</v>
      </c>
      <c r="I244" s="262">
        <f>SUMIF('RESERVE BALANCES'!$A:$A,$C244,'RESERVE BALANCES'!AD:AD)/1000</f>
        <v>845.68810999999914</v>
      </c>
      <c r="J244" s="262">
        <f>SUMIF('RESERVE BALANCES'!$A:$A,$C244,'RESERVE BALANCES'!AE:AE)/1000</f>
        <v>853.75034999999912</v>
      </c>
      <c r="K244" s="262">
        <f>SUMIF('RESERVE BALANCES'!$A:$A,$C244,'RESERVE BALANCES'!AF:AF)/1000</f>
        <v>861.8125899999992</v>
      </c>
      <c r="L244" s="262">
        <f>SUMIF('RESERVE BALANCES'!$A:$A,$C244,'RESERVE BALANCES'!AG:AG)/1000</f>
        <v>869.87482999999918</v>
      </c>
      <c r="M244" s="262">
        <f>SUMIF('RESERVE BALANCES'!$A:$A,$C244,'RESERVE BALANCES'!AH:AH)/1000</f>
        <v>877.93706999999915</v>
      </c>
      <c r="N244" s="262">
        <f>SUMIF('RESERVE BALANCES'!$A:$A,$C244,'RESERVE BALANCES'!AI:AI)/1000</f>
        <v>885.99930999999913</v>
      </c>
      <c r="O244" s="262">
        <f>SUMIF('RESERVE BALANCES'!$A:$A,$C244,'RESERVE BALANCES'!AJ:AJ)/1000</f>
        <v>894.0615499999991</v>
      </c>
      <c r="P244" s="262">
        <f>SUMIF('RESERVE BALANCES'!$A:$A,$C244,'RESERVE BALANCES'!AK:AK)/1000</f>
        <v>902.12378999999908</v>
      </c>
      <c r="Q244" s="262">
        <f>SUMIF('RESERVE BALANCES'!$A:$A,$C244,'RESERVE BALANCES'!AL:AL)/1000</f>
        <v>491.53347999999909</v>
      </c>
      <c r="R244" s="262">
        <f>SUMIF('RESERVE BALANCES'!$A:$A,$C244,'RESERVE BALANCES'!AM:AM)/1000</f>
        <v>214.00329999999911</v>
      </c>
      <c r="S244" s="22">
        <f>SUM(F244:R244)/(13)</f>
        <v>783.49809769230683</v>
      </c>
      <c r="U244" s="263">
        <f>S244-('B-09 2025R'!T244/1)</f>
        <v>-2.3076931938703638E-6</v>
      </c>
    </row>
    <row r="245" spans="1:21" x14ac:dyDescent="0.25">
      <c r="A245" s="253">
        <f t="shared" si="46"/>
        <v>5</v>
      </c>
      <c r="B245" s="258"/>
      <c r="C245" s="251">
        <v>34385</v>
      </c>
      <c r="D245" s="248" t="s">
        <v>93</v>
      </c>
      <c r="F245" s="262">
        <f>SUMIF('RESERVE BALANCES'!$A:$A,$C245,'RESERVE BALANCES'!AA:AA)/1000</f>
        <v>6881.8610700000017</v>
      </c>
      <c r="G245" s="262">
        <f>SUMIF('RESERVE BALANCES'!$A:$A,$C245,'RESERVE BALANCES'!AB:AB)/1000</f>
        <v>6970.817030000002</v>
      </c>
      <c r="H245" s="262">
        <f>SUMIF('RESERVE BALANCES'!$A:$A,$C245,'RESERVE BALANCES'!AC:AC)/1000</f>
        <v>7059.7729900000022</v>
      </c>
      <c r="I245" s="262">
        <f>SUMIF('RESERVE BALANCES'!$A:$A,$C245,'RESERVE BALANCES'!AD:AD)/1000</f>
        <v>7148.7289500000024</v>
      </c>
      <c r="J245" s="262">
        <f>SUMIF('RESERVE BALANCES'!$A:$A,$C245,'RESERVE BALANCES'!AE:AE)/1000</f>
        <v>7237.6849100000018</v>
      </c>
      <c r="K245" s="262">
        <f>SUMIF('RESERVE BALANCES'!$A:$A,$C245,'RESERVE BALANCES'!AF:AF)/1000</f>
        <v>7326.640870000002</v>
      </c>
      <c r="L245" s="262">
        <f>SUMIF('RESERVE BALANCES'!$A:$A,$C245,'RESERVE BALANCES'!AG:AG)/1000</f>
        <v>7415.5968300000022</v>
      </c>
      <c r="M245" s="262">
        <f>SUMIF('RESERVE BALANCES'!$A:$A,$C245,'RESERVE BALANCES'!AH:AH)/1000</f>
        <v>7504.5527900000016</v>
      </c>
      <c r="N245" s="262">
        <f>SUMIF('RESERVE BALANCES'!$A:$A,$C245,'RESERVE BALANCES'!AI:AI)/1000</f>
        <v>7593.5087500000018</v>
      </c>
      <c r="O245" s="262">
        <f>SUMIF('RESERVE BALANCES'!$A:$A,$C245,'RESERVE BALANCES'!AJ:AJ)/1000</f>
        <v>7682.464710000002</v>
      </c>
      <c r="P245" s="262">
        <f>SUMIF('RESERVE BALANCES'!$A:$A,$C245,'RESERVE BALANCES'!AK:AK)/1000</f>
        <v>7771.4206700000013</v>
      </c>
      <c r="Q245" s="262">
        <f>SUMIF('RESERVE BALANCES'!$A:$A,$C245,'RESERVE BALANCES'!AL:AL)/1000</f>
        <v>7441.7240800000018</v>
      </c>
      <c r="R245" s="262">
        <f>SUMIF('RESERVE BALANCES'!$A:$A,$C245,'RESERVE BALANCES'!AM:AM)/1000</f>
        <v>7246.5529100000022</v>
      </c>
      <c r="S245" s="22">
        <f>SUM(F245:R245)/(13)</f>
        <v>7329.3328123076944</v>
      </c>
      <c r="U245" s="263">
        <f>S245-('B-09 2025R'!T245/1)</f>
        <v>2.3076945581124164E-6</v>
      </c>
    </row>
    <row r="246" spans="1:21" x14ac:dyDescent="0.25">
      <c r="A246" s="253">
        <f t="shared" si="46"/>
        <v>6</v>
      </c>
      <c r="B246" s="258"/>
      <c r="C246" s="251">
        <v>34585</v>
      </c>
      <c r="D246" s="248" t="s">
        <v>59</v>
      </c>
      <c r="F246" s="262">
        <f>SUMIF('RESERVE BALANCES'!$A:$A,$C246,'RESERVE BALANCES'!AA:AA)/1000</f>
        <v>3413.5520199999974</v>
      </c>
      <c r="G246" s="262">
        <f>SUMIF('RESERVE BALANCES'!$A:$A,$C246,'RESERVE BALANCES'!AB:AB)/1000</f>
        <v>3421.3742299999972</v>
      </c>
      <c r="H246" s="262">
        <f>SUMIF('RESERVE BALANCES'!$A:$A,$C246,'RESERVE BALANCES'!AC:AC)/1000</f>
        <v>3429.196439999997</v>
      </c>
      <c r="I246" s="262">
        <f>SUMIF('RESERVE BALANCES'!$A:$A,$C246,'RESERVE BALANCES'!AD:AD)/1000</f>
        <v>3437.0186499999973</v>
      </c>
      <c r="J246" s="262">
        <f>SUMIF('RESERVE BALANCES'!$A:$A,$C246,'RESERVE BALANCES'!AE:AE)/1000</f>
        <v>3444.8408599999971</v>
      </c>
      <c r="K246" s="262">
        <f>SUMIF('RESERVE BALANCES'!$A:$A,$C246,'RESERVE BALANCES'!AF:AF)/1000</f>
        <v>3452.6630699999969</v>
      </c>
      <c r="L246" s="262">
        <f>SUMIF('RESERVE BALANCES'!$A:$A,$C246,'RESERVE BALANCES'!AG:AG)/1000</f>
        <v>3460.4852799999971</v>
      </c>
      <c r="M246" s="262">
        <f>SUMIF('RESERVE BALANCES'!$A:$A,$C246,'RESERVE BALANCES'!AH:AH)/1000</f>
        <v>3468.307489999997</v>
      </c>
      <c r="N246" s="262">
        <f>SUMIF('RESERVE BALANCES'!$A:$A,$C246,'RESERVE BALANCES'!AI:AI)/1000</f>
        <v>3476.1296999999968</v>
      </c>
      <c r="O246" s="262">
        <f>SUMIF('RESERVE BALANCES'!$A:$A,$C246,'RESERVE BALANCES'!AJ:AJ)/1000</f>
        <v>3483.951909999997</v>
      </c>
      <c r="P246" s="262">
        <f>SUMIF('RESERVE BALANCES'!$A:$A,$C246,'RESERVE BALANCES'!AK:AK)/1000</f>
        <v>3491.7741199999969</v>
      </c>
      <c r="Q246" s="262">
        <f>SUMIF('RESERVE BALANCES'!$A:$A,$C246,'RESERVE BALANCES'!AL:AL)/1000</f>
        <v>3499.5963299999967</v>
      </c>
      <c r="R246" s="262">
        <f>SUMIF('RESERVE BALANCES'!$A:$A,$C246,'RESERVE BALANCES'!AM:AM)/1000</f>
        <v>3507.4185399999969</v>
      </c>
      <c r="S246" s="22">
        <f>SUM(F246:R246)/(13)</f>
        <v>3460.4852799999967</v>
      </c>
      <c r="U246" s="263">
        <f>S246-('B-09 2025R'!T246/1)</f>
        <v>0</v>
      </c>
    </row>
    <row r="247" spans="1:21" x14ac:dyDescent="0.25">
      <c r="A247" s="253">
        <f t="shared" si="46"/>
        <v>7</v>
      </c>
      <c r="B247" s="253"/>
      <c r="C247" s="251">
        <v>34685</v>
      </c>
      <c r="D247" s="248" t="s">
        <v>60</v>
      </c>
      <c r="F247" s="262">
        <f>SUMIF('RESERVE BALANCES'!$A:$A,$C247,'RESERVE BALANCES'!AA:AA)/1000</f>
        <v>0</v>
      </c>
      <c r="G247" s="262">
        <f>SUMIF('RESERVE BALANCES'!$A:$A,$C247,'RESERVE BALANCES'!AB:AB)/1000</f>
        <v>0</v>
      </c>
      <c r="H247" s="262">
        <f>SUMIF('RESERVE BALANCES'!$A:$A,$C247,'RESERVE BALANCES'!AC:AC)/1000</f>
        <v>0</v>
      </c>
      <c r="I247" s="262">
        <f>SUMIF('RESERVE BALANCES'!$A:$A,$C247,'RESERVE BALANCES'!AD:AD)/1000</f>
        <v>0</v>
      </c>
      <c r="J247" s="262">
        <f>SUMIF('RESERVE BALANCES'!$A:$A,$C247,'RESERVE BALANCES'!AE:AE)/1000</f>
        <v>0</v>
      </c>
      <c r="K247" s="262">
        <f>SUMIF('RESERVE BALANCES'!$A:$A,$C247,'RESERVE BALANCES'!AF:AF)/1000</f>
        <v>0</v>
      </c>
      <c r="L247" s="262">
        <f>SUMIF('RESERVE BALANCES'!$A:$A,$C247,'RESERVE BALANCES'!AG:AG)/1000</f>
        <v>0</v>
      </c>
      <c r="M247" s="262">
        <f>SUMIF('RESERVE BALANCES'!$A:$A,$C247,'RESERVE BALANCES'!AH:AH)/1000</f>
        <v>0</v>
      </c>
      <c r="N247" s="262">
        <f>SUMIF('RESERVE BALANCES'!$A:$A,$C247,'RESERVE BALANCES'!AI:AI)/1000</f>
        <v>0</v>
      </c>
      <c r="O247" s="262">
        <f>SUMIF('RESERVE BALANCES'!$A:$A,$C247,'RESERVE BALANCES'!AJ:AJ)/1000</f>
        <v>0</v>
      </c>
      <c r="P247" s="262">
        <f>SUMIF('RESERVE BALANCES'!$A:$A,$C247,'RESERVE BALANCES'!AK:AK)/1000</f>
        <v>0</v>
      </c>
      <c r="Q247" s="262">
        <f>SUMIF('RESERVE BALANCES'!$A:$A,$C247,'RESERVE BALANCES'!AL:AL)/1000</f>
        <v>0</v>
      </c>
      <c r="R247" s="262">
        <f>SUMIF('RESERVE BALANCES'!$A:$A,$C247,'RESERVE BALANCES'!AM:AM)/1000</f>
        <v>0</v>
      </c>
      <c r="S247" s="22">
        <f>SUM(F247:R247)/(13)</f>
        <v>0</v>
      </c>
      <c r="U247" s="263">
        <f>S247-('B-09 2025R'!T247/1)</f>
        <v>0</v>
      </c>
    </row>
    <row r="248" spans="1:21" x14ac:dyDescent="0.25">
      <c r="A248" s="253">
        <f t="shared" si="46"/>
        <v>8</v>
      </c>
      <c r="B248" s="253"/>
      <c r="C248" s="253"/>
      <c r="D248" s="276" t="s">
        <v>113</v>
      </c>
      <c r="F248" s="25">
        <f>SUM(F243:F247)</f>
        <v>13541.181179999998</v>
      </c>
      <c r="G248" s="25">
        <f t="shared" ref="G248:R248" si="47">SUM(G243:G247)</f>
        <v>13659.047169999998</v>
      </c>
      <c r="H248" s="25">
        <f t="shared" si="47"/>
        <v>13776.913159999996</v>
      </c>
      <c r="I248" s="25">
        <f t="shared" si="47"/>
        <v>13894.779149999998</v>
      </c>
      <c r="J248" s="25">
        <f t="shared" si="47"/>
        <v>14012.645139999997</v>
      </c>
      <c r="K248" s="25">
        <f t="shared" si="47"/>
        <v>14130.511129999997</v>
      </c>
      <c r="L248" s="25">
        <f t="shared" si="47"/>
        <v>14248.377119999997</v>
      </c>
      <c r="M248" s="25">
        <f t="shared" si="47"/>
        <v>14366.243109999998</v>
      </c>
      <c r="N248" s="25">
        <f t="shared" si="47"/>
        <v>14484.109099999998</v>
      </c>
      <c r="O248" s="25">
        <f t="shared" si="47"/>
        <v>14601.975089999996</v>
      </c>
      <c r="P248" s="25">
        <f t="shared" si="47"/>
        <v>14719.841079999997</v>
      </c>
      <c r="Q248" s="25">
        <f t="shared" si="47"/>
        <v>14000.401969999997</v>
      </c>
      <c r="R248" s="25">
        <f t="shared" si="47"/>
        <v>13548.548409999998</v>
      </c>
      <c r="S248" s="25">
        <f>SUM(S243:S247)</f>
        <v>14075.736369999999</v>
      </c>
      <c r="U248" s="263">
        <f>S248-('B-09 2025R'!T248/1)</f>
        <v>0</v>
      </c>
    </row>
    <row r="249" spans="1:21" x14ac:dyDescent="0.25">
      <c r="A249" s="253">
        <f t="shared" si="46"/>
        <v>9</v>
      </c>
      <c r="B249" s="253"/>
      <c r="U249" s="263"/>
    </row>
    <row r="250" spans="1:21" x14ac:dyDescent="0.25">
      <c r="A250" s="253">
        <f t="shared" si="46"/>
        <v>10</v>
      </c>
      <c r="B250" s="253"/>
      <c r="C250" s="253"/>
      <c r="D250" s="276" t="s">
        <v>114</v>
      </c>
      <c r="F250" s="265"/>
      <c r="G250" s="265"/>
      <c r="H250" s="265"/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8"/>
      <c r="U250" s="263"/>
    </row>
    <row r="251" spans="1:21" x14ac:dyDescent="0.25">
      <c r="A251" s="253">
        <f t="shared" si="46"/>
        <v>11</v>
      </c>
      <c r="B251" s="253"/>
      <c r="C251" s="251">
        <v>34186</v>
      </c>
      <c r="D251" s="248" t="s">
        <v>56</v>
      </c>
      <c r="F251" s="262">
        <f>SUMIF('RESERVE BALANCES'!$A:$A,$C251,'RESERVE BALANCES'!AA:AA)/1000</f>
        <v>4266.5818700000063</v>
      </c>
      <c r="G251" s="262">
        <f>SUMIF('RESERVE BALANCES'!$A:$A,$C251,'RESERVE BALANCES'!AB:AB)/1000</f>
        <v>4290.1640500000076</v>
      </c>
      <c r="H251" s="262">
        <f>SUMIF('RESERVE BALANCES'!$A:$A,$C251,'RESERVE BALANCES'!AC:AC)/1000</f>
        <v>4313.7461700000076</v>
      </c>
      <c r="I251" s="262">
        <f>SUMIF('RESERVE BALANCES'!$A:$A,$C251,'RESERVE BALANCES'!AD:AD)/1000</f>
        <v>4337.3282900000077</v>
      </c>
      <c r="J251" s="262">
        <f>SUMIF('RESERVE BALANCES'!$A:$A,$C251,'RESERVE BALANCES'!AE:AE)/1000</f>
        <v>4360.9104100000077</v>
      </c>
      <c r="K251" s="262">
        <f>SUMIF('RESERVE BALANCES'!$A:$A,$C251,'RESERVE BALANCES'!AF:AF)/1000</f>
        <v>4384.4925300000077</v>
      </c>
      <c r="L251" s="262">
        <f>SUMIF('RESERVE BALANCES'!$A:$A,$C251,'RESERVE BALANCES'!AG:AG)/1000</f>
        <v>4408.0746500000078</v>
      </c>
      <c r="M251" s="262">
        <f>SUMIF('RESERVE BALANCES'!$A:$A,$C251,'RESERVE BALANCES'!AH:AH)/1000</f>
        <v>4431.6567700000078</v>
      </c>
      <c r="N251" s="262">
        <f>SUMIF('RESERVE BALANCES'!$A:$A,$C251,'RESERVE BALANCES'!AI:AI)/1000</f>
        <v>4455.2388900000078</v>
      </c>
      <c r="O251" s="262">
        <f>SUMIF('RESERVE BALANCES'!$A:$A,$C251,'RESERVE BALANCES'!AJ:AJ)/1000</f>
        <v>4478.8210100000078</v>
      </c>
      <c r="P251" s="262">
        <f>SUMIF('RESERVE BALANCES'!$A:$A,$C251,'RESERVE BALANCES'!AK:AK)/1000</f>
        <v>4287.2179500000084</v>
      </c>
      <c r="Q251" s="262">
        <f>SUMIF('RESERVE BALANCES'!$A:$A,$C251,'RESERVE BALANCES'!AL:AL)/1000</f>
        <v>4291.3831900000087</v>
      </c>
      <c r="R251" s="262">
        <f>SUMIF('RESERVE BALANCES'!$A:$A,$C251,'RESERVE BALANCES'!AM:AM)/1000</f>
        <v>4295.7586000000092</v>
      </c>
      <c r="S251" s="22">
        <f>SUM(F251:R251)/(13)</f>
        <v>4353.9518753846223</v>
      </c>
      <c r="U251" s="263">
        <f>S251-('B-09 2025R'!T251/1)</f>
        <v>-4.6153772927937098E-6</v>
      </c>
    </row>
    <row r="252" spans="1:21" x14ac:dyDescent="0.25">
      <c r="A252" s="253">
        <f t="shared" si="46"/>
        <v>12</v>
      </c>
      <c r="B252" s="258"/>
      <c r="C252" s="251">
        <v>34286</v>
      </c>
      <c r="D252" s="248" t="s">
        <v>92</v>
      </c>
      <c r="F252" s="262">
        <f>SUMIF('RESERVE BALANCES'!$A:$A,$C252,'RESERVE BALANCES'!AA:AA)/1000</f>
        <v>46404.921260000032</v>
      </c>
      <c r="G252" s="262">
        <f>SUMIF('RESERVE BALANCES'!$A:$A,$C252,'RESERVE BALANCES'!AB:AB)/1000</f>
        <v>46889.526170000034</v>
      </c>
      <c r="H252" s="262">
        <f>SUMIF('RESERVE BALANCES'!$A:$A,$C252,'RESERVE BALANCES'!AC:AC)/1000</f>
        <v>47374.322430000037</v>
      </c>
      <c r="I252" s="262">
        <f>SUMIF('RESERVE BALANCES'!$A:$A,$C252,'RESERVE BALANCES'!AD:AD)/1000</f>
        <v>47859.310070000036</v>
      </c>
      <c r="J252" s="262">
        <f>SUMIF('RESERVE BALANCES'!$A:$A,$C252,'RESERVE BALANCES'!AE:AE)/1000</f>
        <v>48344.489100000035</v>
      </c>
      <c r="K252" s="262">
        <f>SUMIF('RESERVE BALANCES'!$A:$A,$C252,'RESERVE BALANCES'!AF:AF)/1000</f>
        <v>48829.859510000046</v>
      </c>
      <c r="L252" s="262">
        <f>SUMIF('RESERVE BALANCES'!$A:$A,$C252,'RESERVE BALANCES'!AG:AG)/1000</f>
        <v>49315.421300000038</v>
      </c>
      <c r="M252" s="262">
        <f>SUMIF('RESERVE BALANCES'!$A:$A,$C252,'RESERVE BALANCES'!AH:AH)/1000</f>
        <v>49801.174480000038</v>
      </c>
      <c r="N252" s="262">
        <f>SUMIF('RESERVE BALANCES'!$A:$A,$C252,'RESERVE BALANCES'!AI:AI)/1000</f>
        <v>50287.119040000041</v>
      </c>
      <c r="O252" s="262">
        <f>SUMIF('RESERVE BALANCES'!$A:$A,$C252,'RESERVE BALANCES'!AJ:AJ)/1000</f>
        <v>50773.254980000049</v>
      </c>
      <c r="P252" s="262">
        <f>SUMIF('RESERVE BALANCES'!$A:$A,$C252,'RESERVE BALANCES'!AK:AK)/1000</f>
        <v>51259.582300000053</v>
      </c>
      <c r="Q252" s="262">
        <f>SUMIF('RESERVE BALANCES'!$A:$A,$C252,'RESERVE BALANCES'!AL:AL)/1000</f>
        <v>51746.101010000049</v>
      </c>
      <c r="R252" s="262">
        <f>SUMIF('RESERVE BALANCES'!$A:$A,$C252,'RESERVE BALANCES'!AM:AM)/1000</f>
        <v>51711.383930000055</v>
      </c>
      <c r="S252" s="22">
        <f>SUM(F252:R252)/(13)</f>
        <v>49276.651198461579</v>
      </c>
      <c r="U252" s="263">
        <f>S252-('B-09 2025R'!T252/1)</f>
        <v>-1.5384212019853294E-6</v>
      </c>
    </row>
    <row r="253" spans="1:21" x14ac:dyDescent="0.25">
      <c r="A253" s="253">
        <f t="shared" si="46"/>
        <v>13</v>
      </c>
      <c r="B253" s="258"/>
      <c r="C253" s="251">
        <v>34386</v>
      </c>
      <c r="D253" s="248" t="s">
        <v>93</v>
      </c>
      <c r="F253" s="262">
        <f>SUMIF('RESERVE BALANCES'!$A:$A,$C253,'RESERVE BALANCES'!AA:AA)/1000</f>
        <v>49140.894330000046</v>
      </c>
      <c r="G253" s="262">
        <f>SUMIF('RESERVE BALANCES'!$A:$A,$C253,'RESERVE BALANCES'!AB:AB)/1000</f>
        <v>49674.466290000033</v>
      </c>
      <c r="H253" s="262">
        <f>SUMIF('RESERVE BALANCES'!$A:$A,$C253,'RESERVE BALANCES'!AC:AC)/1000</f>
        <v>50208.235850000041</v>
      </c>
      <c r="I253" s="262">
        <f>SUMIF('RESERVE BALANCES'!$A:$A,$C253,'RESERVE BALANCES'!AD:AD)/1000</f>
        <v>50742.203040000044</v>
      </c>
      <c r="J253" s="262">
        <f>SUMIF('RESERVE BALANCES'!$A:$A,$C253,'RESERVE BALANCES'!AE:AE)/1000</f>
        <v>51276.367860000042</v>
      </c>
      <c r="K253" s="262">
        <f>SUMIF('RESERVE BALANCES'!$A:$A,$C253,'RESERVE BALANCES'!AF:AF)/1000</f>
        <v>51810.73031000005</v>
      </c>
      <c r="L253" s="262">
        <f>SUMIF('RESERVE BALANCES'!$A:$A,$C253,'RESERVE BALANCES'!AG:AG)/1000</f>
        <v>52345.290390000053</v>
      </c>
      <c r="M253" s="262">
        <f>SUMIF('RESERVE BALANCES'!$A:$A,$C253,'RESERVE BALANCES'!AH:AH)/1000</f>
        <v>52880.048100000051</v>
      </c>
      <c r="N253" s="262">
        <f>SUMIF('RESERVE BALANCES'!$A:$A,$C253,'RESERVE BALANCES'!AI:AI)/1000</f>
        <v>53415.003440000059</v>
      </c>
      <c r="O253" s="262">
        <f>SUMIF('RESERVE BALANCES'!$A:$A,$C253,'RESERVE BALANCES'!AJ:AJ)/1000</f>
        <v>53950.156410000054</v>
      </c>
      <c r="P253" s="262">
        <f>SUMIF('RESERVE BALANCES'!$A:$A,$C253,'RESERVE BALANCES'!AK:AK)/1000</f>
        <v>54485.507010000059</v>
      </c>
      <c r="Q253" s="262">
        <f>SUMIF('RESERVE BALANCES'!$A:$A,$C253,'RESERVE BALANCES'!AL:AL)/1000</f>
        <v>55021.05524000006</v>
      </c>
      <c r="R253" s="262">
        <f>SUMIF('RESERVE BALANCES'!$A:$A,$C253,'RESERVE BALANCES'!AM:AM)/1000</f>
        <v>55035.37393000006</v>
      </c>
      <c r="S253" s="22">
        <f>SUM(F253:R253)/(13)</f>
        <v>52306.564015384676</v>
      </c>
      <c r="U253" s="263">
        <f>S253-('B-09 2025R'!T253/1)</f>
        <v>-4.6153290895745158E-6</v>
      </c>
    </row>
    <row r="254" spans="1:21" x14ac:dyDescent="0.25">
      <c r="A254" s="253">
        <f t="shared" si="46"/>
        <v>14</v>
      </c>
      <c r="B254" s="258"/>
      <c r="C254" s="251">
        <v>34586</v>
      </c>
      <c r="D254" s="248" t="s">
        <v>59</v>
      </c>
      <c r="F254" s="262">
        <f>SUMIF('RESERVE BALANCES'!$A:$A,$C254,'RESERVE BALANCES'!AA:AA)/1000</f>
        <v>4565.3385300000018</v>
      </c>
      <c r="G254" s="262">
        <f>SUMIF('RESERVE BALANCES'!$A:$A,$C254,'RESERVE BALANCES'!AB:AB)/1000</f>
        <v>4611.7963000000018</v>
      </c>
      <c r="H254" s="262">
        <f>SUMIF('RESERVE BALANCES'!$A:$A,$C254,'RESERVE BALANCES'!AC:AC)/1000</f>
        <v>4658.2540700000009</v>
      </c>
      <c r="I254" s="262">
        <f>SUMIF('RESERVE BALANCES'!$A:$A,$C254,'RESERVE BALANCES'!AD:AD)/1000</f>
        <v>4704.7118400000008</v>
      </c>
      <c r="J254" s="262">
        <f>SUMIF('RESERVE BALANCES'!$A:$A,$C254,'RESERVE BALANCES'!AE:AE)/1000</f>
        <v>4751.1696099999999</v>
      </c>
      <c r="K254" s="262">
        <f>SUMIF('RESERVE BALANCES'!$A:$A,$C254,'RESERVE BALANCES'!AF:AF)/1000</f>
        <v>4797.6273799999999</v>
      </c>
      <c r="L254" s="262">
        <f>SUMIF('RESERVE BALANCES'!$A:$A,$C254,'RESERVE BALANCES'!AG:AG)/1000</f>
        <v>4844.0851499999999</v>
      </c>
      <c r="M254" s="262">
        <f>SUMIF('RESERVE BALANCES'!$A:$A,$C254,'RESERVE BALANCES'!AH:AH)/1000</f>
        <v>4890.542919999999</v>
      </c>
      <c r="N254" s="262">
        <f>SUMIF('RESERVE BALANCES'!$A:$A,$C254,'RESERVE BALANCES'!AI:AI)/1000</f>
        <v>4937.0006899999989</v>
      </c>
      <c r="O254" s="262">
        <f>SUMIF('RESERVE BALANCES'!$A:$A,$C254,'RESERVE BALANCES'!AJ:AJ)/1000</f>
        <v>4983.458459999998</v>
      </c>
      <c r="P254" s="262">
        <f>SUMIF('RESERVE BALANCES'!$A:$A,$C254,'RESERVE BALANCES'!AK:AK)/1000</f>
        <v>5029.916229999998</v>
      </c>
      <c r="Q254" s="262">
        <f>SUMIF('RESERVE BALANCES'!$A:$A,$C254,'RESERVE BALANCES'!AL:AL)/1000</f>
        <v>5076.3739999999971</v>
      </c>
      <c r="R254" s="262">
        <f>SUMIF('RESERVE BALANCES'!$A:$A,$C254,'RESERVE BALANCES'!AM:AM)/1000</f>
        <v>5122.8317699999971</v>
      </c>
      <c r="S254" s="22">
        <f>SUM(F254:R254)/(13)</f>
        <v>4844.085149999999</v>
      </c>
      <c r="U254" s="263">
        <f>S254-('B-09 2025R'!T254/1)</f>
        <v>0</v>
      </c>
    </row>
    <row r="255" spans="1:21" x14ac:dyDescent="0.25">
      <c r="A255" s="253">
        <f t="shared" si="46"/>
        <v>15</v>
      </c>
      <c r="B255" s="258"/>
      <c r="C255" s="251">
        <v>34686</v>
      </c>
      <c r="D255" s="248" t="s">
        <v>60</v>
      </c>
      <c r="F255" s="262">
        <f>SUMIF('RESERVE BALANCES'!$A:$A,$C255,'RESERVE BALANCES'!AA:AA)/1000</f>
        <v>30.886060000000025</v>
      </c>
      <c r="G255" s="262">
        <f>SUMIF('RESERVE BALANCES'!$A:$A,$C255,'RESERVE BALANCES'!AB:AB)/1000</f>
        <v>31.323920000000026</v>
      </c>
      <c r="H255" s="262">
        <f>SUMIF('RESERVE BALANCES'!$A:$A,$C255,'RESERVE BALANCES'!AC:AC)/1000</f>
        <v>31.761780000000027</v>
      </c>
      <c r="I255" s="262">
        <f>SUMIF('RESERVE BALANCES'!$A:$A,$C255,'RESERVE BALANCES'!AD:AD)/1000</f>
        <v>32.199640000000031</v>
      </c>
      <c r="J255" s="262">
        <f>SUMIF('RESERVE BALANCES'!$A:$A,$C255,'RESERVE BALANCES'!AE:AE)/1000</f>
        <v>32.637500000000031</v>
      </c>
      <c r="K255" s="262">
        <f>SUMIF('RESERVE BALANCES'!$A:$A,$C255,'RESERVE BALANCES'!AF:AF)/1000</f>
        <v>33.075360000000032</v>
      </c>
      <c r="L255" s="262">
        <f>SUMIF('RESERVE BALANCES'!$A:$A,$C255,'RESERVE BALANCES'!AG:AG)/1000</f>
        <v>33.513220000000032</v>
      </c>
      <c r="M255" s="262">
        <f>SUMIF('RESERVE BALANCES'!$A:$A,$C255,'RESERVE BALANCES'!AH:AH)/1000</f>
        <v>33.951080000000033</v>
      </c>
      <c r="N255" s="262">
        <f>SUMIF('RESERVE BALANCES'!$A:$A,$C255,'RESERVE BALANCES'!AI:AI)/1000</f>
        <v>34.388940000000034</v>
      </c>
      <c r="O255" s="262">
        <f>SUMIF('RESERVE BALANCES'!$A:$A,$C255,'RESERVE BALANCES'!AJ:AJ)/1000</f>
        <v>34.826800000000034</v>
      </c>
      <c r="P255" s="262">
        <f>SUMIF('RESERVE BALANCES'!$A:$A,$C255,'RESERVE BALANCES'!AK:AK)/1000</f>
        <v>35.264660000000035</v>
      </c>
      <c r="Q255" s="262">
        <f>SUMIF('RESERVE BALANCES'!$A:$A,$C255,'RESERVE BALANCES'!AL:AL)/1000</f>
        <v>35.702520000000035</v>
      </c>
      <c r="R255" s="262">
        <f>SUMIF('RESERVE BALANCES'!$A:$A,$C255,'RESERVE BALANCES'!AM:AM)/1000</f>
        <v>36.140380000000036</v>
      </c>
      <c r="S255" s="22">
        <f>SUM(F255:R255)/(13)</f>
        <v>33.51322000000004</v>
      </c>
      <c r="U255" s="263">
        <f>S255-('B-09 2025R'!T255/1)</f>
        <v>0</v>
      </c>
    </row>
    <row r="256" spans="1:21" x14ac:dyDescent="0.25">
      <c r="A256" s="253">
        <f t="shared" si="46"/>
        <v>16</v>
      </c>
      <c r="B256" s="258"/>
      <c r="C256" s="251"/>
      <c r="D256" s="276" t="s">
        <v>115</v>
      </c>
      <c r="F256" s="25">
        <f>SUM(F251:F255)</f>
        <v>104408.62205000011</v>
      </c>
      <c r="G256" s="25">
        <f t="shared" ref="G256:R256" si="48">SUM(G251:G255)</f>
        <v>105497.27673000007</v>
      </c>
      <c r="H256" s="25">
        <f t="shared" si="48"/>
        <v>106586.32030000008</v>
      </c>
      <c r="I256" s="25">
        <f t="shared" si="48"/>
        <v>107675.7528800001</v>
      </c>
      <c r="J256" s="25">
        <f t="shared" si="48"/>
        <v>108765.57448000008</v>
      </c>
      <c r="K256" s="25">
        <f t="shared" si="48"/>
        <v>109855.78509000011</v>
      </c>
      <c r="L256" s="25">
        <f t="shared" si="48"/>
        <v>110946.3847100001</v>
      </c>
      <c r="M256" s="25">
        <f t="shared" si="48"/>
        <v>112037.37335000008</v>
      </c>
      <c r="N256" s="25">
        <f t="shared" si="48"/>
        <v>113128.75100000012</v>
      </c>
      <c r="O256" s="25">
        <f t="shared" si="48"/>
        <v>114220.5176600001</v>
      </c>
      <c r="P256" s="25">
        <f t="shared" si="48"/>
        <v>115097.48815000012</v>
      </c>
      <c r="Q256" s="25">
        <f t="shared" si="48"/>
        <v>116170.61596000011</v>
      </c>
      <c r="R256" s="25">
        <f t="shared" si="48"/>
        <v>116201.48861000012</v>
      </c>
      <c r="S256" s="25">
        <f>SUM(S251:S255)</f>
        <v>110814.76545923087</v>
      </c>
      <c r="U256" s="263">
        <f>S256-('B-09 2025R'!T256/1)</f>
        <v>-1.076913031283766E-5</v>
      </c>
    </row>
    <row r="257" spans="1:21" x14ac:dyDescent="0.25">
      <c r="A257" s="253">
        <f t="shared" si="46"/>
        <v>17</v>
      </c>
      <c r="B257" s="258"/>
      <c r="U257" s="263"/>
    </row>
    <row r="258" spans="1:21" x14ac:dyDescent="0.25">
      <c r="A258" s="253">
        <f t="shared" si="46"/>
        <v>18</v>
      </c>
      <c r="B258" s="258"/>
      <c r="C258" s="251">
        <v>34287</v>
      </c>
      <c r="D258" s="276" t="s">
        <v>116</v>
      </c>
      <c r="F258" s="262">
        <f>SUMIF('RESERVE BALANCES'!$A:$A,$C258,'RESERVE BALANCES'!AA:AA)/1000</f>
        <v>0</v>
      </c>
      <c r="G258" s="262">
        <f>SUMIF('RESERVE BALANCES'!$A:$A,$C258,'RESERVE BALANCES'!AB:AB)/1000</f>
        <v>0</v>
      </c>
      <c r="H258" s="262">
        <f>SUMIF('RESERVE BALANCES'!$A:$A,$C258,'RESERVE BALANCES'!AC:AC)/1000</f>
        <v>0</v>
      </c>
      <c r="I258" s="262">
        <f>SUMIF('RESERVE BALANCES'!$A:$A,$C258,'RESERVE BALANCES'!AD:AD)/1000</f>
        <v>0</v>
      </c>
      <c r="J258" s="262">
        <f>SUMIF('RESERVE BALANCES'!$A:$A,$C258,'RESERVE BALANCES'!AE:AE)/1000</f>
        <v>0</v>
      </c>
      <c r="K258" s="262">
        <f>SUMIF('RESERVE BALANCES'!$A:$A,$C258,'RESERVE BALANCES'!AF:AF)/1000</f>
        <v>0</v>
      </c>
      <c r="L258" s="262">
        <f>SUMIF('RESERVE BALANCES'!$A:$A,$C258,'RESERVE BALANCES'!AG:AG)/1000</f>
        <v>0</v>
      </c>
      <c r="M258" s="262">
        <f>SUMIF('RESERVE BALANCES'!$A:$A,$C258,'RESERVE BALANCES'!AH:AH)/1000</f>
        <v>0</v>
      </c>
      <c r="N258" s="262">
        <f>SUMIF('RESERVE BALANCES'!$A:$A,$C258,'RESERVE BALANCES'!AI:AI)/1000</f>
        <v>0</v>
      </c>
      <c r="O258" s="262">
        <f>SUMIF('RESERVE BALANCES'!$A:$A,$C258,'RESERVE BALANCES'!AJ:AJ)/1000</f>
        <v>0</v>
      </c>
      <c r="P258" s="262">
        <f>SUMIF('RESERVE BALANCES'!$A:$A,$C258,'RESERVE BALANCES'!AK:AK)/1000</f>
        <v>0</v>
      </c>
      <c r="Q258" s="262">
        <f>SUMIF('RESERVE BALANCES'!$A:$A,$C258,'RESERVE BALANCES'!AL:AL)/1000</f>
        <v>0</v>
      </c>
      <c r="R258" s="262">
        <f>SUMIF('RESERVE BALANCES'!$A:$A,$C258,'RESERVE BALANCES'!AM:AM)/1000</f>
        <v>0</v>
      </c>
      <c r="S258" s="22">
        <f>SUM(F258:R258)/(13)</f>
        <v>0</v>
      </c>
      <c r="U258" s="263">
        <f>S258-('B-09 2025R'!T258/1)</f>
        <v>0</v>
      </c>
    </row>
    <row r="259" spans="1:21" x14ac:dyDescent="0.25">
      <c r="A259" s="253">
        <f t="shared" si="46"/>
        <v>19</v>
      </c>
      <c r="B259" s="258"/>
      <c r="C259" s="251">
        <v>34687</v>
      </c>
      <c r="D259" s="248" t="s">
        <v>117</v>
      </c>
      <c r="F259" s="262">
        <f>SUMIF('RESERVE BALANCES'!$A:$A,$C259,'RESERVE BALANCES'!AA:AA)/1000</f>
        <v>1086.8924700000002</v>
      </c>
      <c r="G259" s="262">
        <f>SUMIF('RESERVE BALANCES'!$A:$A,$C259,'RESERVE BALANCES'!AB:AB)/1000</f>
        <v>1112.0599900000002</v>
      </c>
      <c r="H259" s="262">
        <f>SUMIF('RESERVE BALANCES'!$A:$A,$C259,'RESERVE BALANCES'!AC:AC)/1000</f>
        <v>1137.2275100000002</v>
      </c>
      <c r="I259" s="262">
        <f>SUMIF('RESERVE BALANCES'!$A:$A,$C259,'RESERVE BALANCES'!AD:AD)/1000</f>
        <v>1162.3950300000004</v>
      </c>
      <c r="J259" s="262">
        <f>SUMIF('RESERVE BALANCES'!$A:$A,$C259,'RESERVE BALANCES'!AE:AE)/1000</f>
        <v>1187.5625500000003</v>
      </c>
      <c r="K259" s="262">
        <f>SUMIF('RESERVE BALANCES'!$A:$A,$C259,'RESERVE BALANCES'!AF:AF)/1000</f>
        <v>1212.7300700000003</v>
      </c>
      <c r="L259" s="262">
        <f>SUMIF('RESERVE BALANCES'!$A:$A,$C259,'RESERVE BALANCES'!AG:AG)/1000</f>
        <v>1237.8975900000003</v>
      </c>
      <c r="M259" s="262">
        <f>SUMIF('RESERVE BALANCES'!$A:$A,$C259,'RESERVE BALANCES'!AH:AH)/1000</f>
        <v>1263.0651100000002</v>
      </c>
      <c r="N259" s="262">
        <f>SUMIF('RESERVE BALANCES'!$A:$A,$C259,'RESERVE BALANCES'!AI:AI)/1000</f>
        <v>1288.2326300000004</v>
      </c>
      <c r="O259" s="262">
        <f>SUMIF('RESERVE BALANCES'!$A:$A,$C259,'RESERVE BALANCES'!AJ:AJ)/1000</f>
        <v>1313.4001500000004</v>
      </c>
      <c r="P259" s="262">
        <f>SUMIF('RESERVE BALANCES'!$A:$A,$C259,'RESERVE BALANCES'!AK:AK)/1000</f>
        <v>1338.5676700000004</v>
      </c>
      <c r="Q259" s="262">
        <f>SUMIF('RESERVE BALANCES'!$A:$A,$C259,'RESERVE BALANCES'!AL:AL)/1000</f>
        <v>1363.7351900000003</v>
      </c>
      <c r="R259" s="262">
        <f>SUMIF('RESERVE BALANCES'!$A:$A,$C259,'RESERVE BALANCES'!AM:AM)/1000</f>
        <v>1388.9027100000005</v>
      </c>
      <c r="S259" s="22">
        <f>SUM(F259:R259)/(13)</f>
        <v>1237.8975900000003</v>
      </c>
      <c r="U259" s="263">
        <f>S259-('B-09 2025R'!T259/1)</f>
        <v>0</v>
      </c>
    </row>
    <row r="260" spans="1:21" x14ac:dyDescent="0.25">
      <c r="A260" s="253">
        <f t="shared" si="46"/>
        <v>20</v>
      </c>
      <c r="B260" s="258"/>
      <c r="C260" s="253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U260" s="263"/>
    </row>
    <row r="261" spans="1:21" ht="13.8" thickBot="1" x14ac:dyDescent="0.3">
      <c r="A261" s="253">
        <f t="shared" si="46"/>
        <v>21</v>
      </c>
      <c r="B261" s="258"/>
      <c r="C261" s="253"/>
      <c r="D261" s="248" t="s">
        <v>118</v>
      </c>
      <c r="F261" s="36">
        <f>SUM(F192,F200,F208,F216,F224,F248,F256,F258,F259)</f>
        <v>593990.44287999999</v>
      </c>
      <c r="G261" s="36">
        <f t="shared" ref="G261:R261" si="49">SUM(G192,G200,G208,G216,G224,G248,G256,G258,G259)</f>
        <v>597835.59283999982</v>
      </c>
      <c r="H261" s="36">
        <f t="shared" si="49"/>
        <v>601682.74948999996</v>
      </c>
      <c r="I261" s="36">
        <f t="shared" si="49"/>
        <v>605530.67076999997</v>
      </c>
      <c r="J261" s="36">
        <f t="shared" si="49"/>
        <v>609270.80104999989</v>
      </c>
      <c r="K261" s="36">
        <f t="shared" si="49"/>
        <v>613148.21340000001</v>
      </c>
      <c r="L261" s="36">
        <f t="shared" si="49"/>
        <v>617280.82571999985</v>
      </c>
      <c r="M261" s="36">
        <f t="shared" si="49"/>
        <v>621412.46353999991</v>
      </c>
      <c r="N261" s="36">
        <f t="shared" si="49"/>
        <v>625547.08764000004</v>
      </c>
      <c r="O261" s="36">
        <f t="shared" si="49"/>
        <v>629581.51702999999</v>
      </c>
      <c r="P261" s="36">
        <f t="shared" si="49"/>
        <v>633449.45254000009</v>
      </c>
      <c r="Q261" s="36">
        <f t="shared" si="49"/>
        <v>635987.66775000002</v>
      </c>
      <c r="R261" s="36">
        <f t="shared" si="49"/>
        <v>634151.65671999985</v>
      </c>
      <c r="S261" s="36">
        <f t="shared" ref="S261" si="50">SUM(S192,S200,S208,S216,S224,S248,S256,S258,S259)</f>
        <v>616836.08779769216</v>
      </c>
      <c r="U261" s="263">
        <f>S261-('B-09 2025R'!T261/1)</f>
        <v>-2.3078173398971558E-6</v>
      </c>
    </row>
    <row r="262" spans="1:21" ht="13.8" thickTop="1" x14ac:dyDescent="0.25">
      <c r="A262" s="253">
        <f t="shared" si="46"/>
        <v>22</v>
      </c>
      <c r="B262" s="258"/>
      <c r="U262" s="300"/>
    </row>
    <row r="263" spans="1:21" x14ac:dyDescent="0.25">
      <c r="A263" s="253">
        <f t="shared" si="46"/>
        <v>23</v>
      </c>
      <c r="B263" s="258"/>
      <c r="U263" s="300"/>
    </row>
    <row r="264" spans="1:21" x14ac:dyDescent="0.25">
      <c r="A264" s="253">
        <f t="shared" si="46"/>
        <v>24</v>
      </c>
      <c r="B264" s="258"/>
      <c r="U264" s="300"/>
    </row>
    <row r="265" spans="1:21" x14ac:dyDescent="0.25">
      <c r="A265" s="253">
        <f t="shared" si="46"/>
        <v>25</v>
      </c>
      <c r="B265" s="258"/>
      <c r="D265" s="248" t="s">
        <v>119</v>
      </c>
      <c r="U265" s="300"/>
    </row>
    <row r="266" spans="1:21" x14ac:dyDescent="0.25">
      <c r="A266" s="253">
        <f t="shared" si="46"/>
        <v>26</v>
      </c>
      <c r="B266" s="268"/>
      <c r="D266" s="276" t="s">
        <v>120</v>
      </c>
      <c r="F266" s="265"/>
      <c r="G266" s="265"/>
      <c r="H266" s="265"/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80"/>
      <c r="U266" s="300"/>
    </row>
    <row r="267" spans="1:21" x14ac:dyDescent="0.25">
      <c r="A267" s="253">
        <f t="shared" si="46"/>
        <v>27</v>
      </c>
      <c r="B267" s="268"/>
      <c r="C267" s="253">
        <v>34130</v>
      </c>
      <c r="D267" s="248" t="s">
        <v>56</v>
      </c>
      <c r="F267" s="262">
        <f>SUMIF('RESERVE BALANCES'!$A:$A,$C267,'RESERVE BALANCES'!AA:AA)/1000</f>
        <v>27560.672960000007</v>
      </c>
      <c r="G267" s="262">
        <f>SUMIF('RESERVE BALANCES'!$A:$A,$C267,'RESERVE BALANCES'!AB:AB)/1000</f>
        <v>27906.721980000009</v>
      </c>
      <c r="H267" s="262">
        <f>SUMIF('RESERVE BALANCES'!$A:$A,$C267,'RESERVE BALANCES'!AC:AC)/1000</f>
        <v>28252.771000000008</v>
      </c>
      <c r="I267" s="262">
        <f>SUMIF('RESERVE BALANCES'!$A:$A,$C267,'RESERVE BALANCES'!AD:AD)/1000</f>
        <v>28598.820020000006</v>
      </c>
      <c r="J267" s="262">
        <f>SUMIF('RESERVE BALANCES'!$A:$A,$C267,'RESERVE BALANCES'!AE:AE)/1000</f>
        <v>28944.869040000005</v>
      </c>
      <c r="K267" s="262">
        <f>SUMIF('RESERVE BALANCES'!$A:$A,$C267,'RESERVE BALANCES'!AF:AF)/1000</f>
        <v>29290.918060000007</v>
      </c>
      <c r="L267" s="262">
        <f>SUMIF('RESERVE BALANCES'!$A:$A,$C267,'RESERVE BALANCES'!AG:AG)/1000</f>
        <v>29636.967080000006</v>
      </c>
      <c r="M267" s="262">
        <f>SUMIF('RESERVE BALANCES'!$A:$A,$C267,'RESERVE BALANCES'!AH:AH)/1000</f>
        <v>29983.016100000004</v>
      </c>
      <c r="N267" s="262">
        <f>SUMIF('RESERVE BALANCES'!$A:$A,$C267,'RESERVE BALANCES'!AI:AI)/1000</f>
        <v>30329.065120000007</v>
      </c>
      <c r="O267" s="262">
        <f>SUMIF('RESERVE BALANCES'!$A:$A,$C267,'RESERVE BALANCES'!AJ:AJ)/1000</f>
        <v>30675.114140000005</v>
      </c>
      <c r="P267" s="262">
        <f>SUMIF('RESERVE BALANCES'!$A:$A,$C267,'RESERVE BALANCES'!AK:AK)/1000</f>
        <v>31021.163160000004</v>
      </c>
      <c r="Q267" s="262">
        <f>SUMIF('RESERVE BALANCES'!$A:$A,$C267,'RESERVE BALANCES'!AL:AL)/1000</f>
        <v>31367.212180000002</v>
      </c>
      <c r="R267" s="262">
        <f>SUMIF('RESERVE BALANCES'!$A:$A,$C267,'RESERVE BALANCES'!AM:AM)/1000</f>
        <v>31713.261200000004</v>
      </c>
      <c r="S267" s="22">
        <f>SUM(F267:R267)/(13)</f>
        <v>29636.967080000006</v>
      </c>
      <c r="U267" s="263">
        <f>S267-('B-09 2025R'!T267/1)</f>
        <v>0</v>
      </c>
    </row>
    <row r="268" spans="1:21" x14ac:dyDescent="0.25">
      <c r="A268" s="253">
        <f t="shared" si="46"/>
        <v>28</v>
      </c>
      <c r="B268" s="268"/>
      <c r="C268" s="253">
        <v>34230</v>
      </c>
      <c r="D268" s="248" t="s">
        <v>92</v>
      </c>
      <c r="F268" s="262">
        <f>SUMIF('RESERVE BALANCES'!$A:$A,$C268,'RESERVE BALANCES'!AA:AA)/1000</f>
        <v>4083.9407399999959</v>
      </c>
      <c r="G268" s="262">
        <f>SUMIF('RESERVE BALANCES'!$A:$A,$C268,'RESERVE BALANCES'!AB:AB)/1000</f>
        <v>3911.1247749999957</v>
      </c>
      <c r="H268" s="262">
        <f>SUMIF('RESERVE BALANCES'!$A:$A,$C268,'RESERVE BALANCES'!AC:AC)/1000</f>
        <v>3933.9964999999952</v>
      </c>
      <c r="I268" s="262">
        <f>SUMIF('RESERVE BALANCES'!$A:$A,$C268,'RESERVE BALANCES'!AD:AD)/1000</f>
        <v>3830.7930349999956</v>
      </c>
      <c r="J268" s="262">
        <f>SUMIF('RESERVE BALANCES'!$A:$A,$C268,'RESERVE BALANCES'!AE:AE)/1000</f>
        <v>3838.1713999999952</v>
      </c>
      <c r="K268" s="262">
        <f>SUMIF('RESERVE BALANCES'!$A:$A,$C268,'RESERVE BALANCES'!AF:AF)/1000</f>
        <v>3897.607934999995</v>
      </c>
      <c r="L268" s="262">
        <f>SUMIF('RESERVE BALANCES'!$A:$A,$C268,'RESERVE BALANCES'!AG:AG)/1000</f>
        <v>3958.3926499999948</v>
      </c>
      <c r="M268" s="262">
        <f>SUMIF('RESERVE BALANCES'!$A:$A,$C268,'RESERVE BALANCES'!AH:AH)/1000</f>
        <v>4020.5255349999948</v>
      </c>
      <c r="N268" s="262">
        <f>SUMIF('RESERVE BALANCES'!$A:$A,$C268,'RESERVE BALANCES'!AI:AI)/1000</f>
        <v>4084.006589999994</v>
      </c>
      <c r="O268" s="262">
        <f>SUMIF('RESERVE BALANCES'!$A:$A,$C268,'RESERVE BALANCES'!AJ:AJ)/1000</f>
        <v>4095.0858249999942</v>
      </c>
      <c r="P268" s="262">
        <f>SUMIF('RESERVE BALANCES'!$A:$A,$C268,'RESERVE BALANCES'!AK:AK)/1000</f>
        <v>4156.6098099999936</v>
      </c>
      <c r="Q268" s="262">
        <f>SUMIF('RESERVE BALANCES'!$A:$A,$C268,'RESERVE BALANCES'!AL:AL)/1000</f>
        <v>4219.558884999994</v>
      </c>
      <c r="R268" s="262">
        <f>SUMIF('RESERVE BALANCES'!$A:$A,$C268,'RESERVE BALANCES'!AM:AM)/1000</f>
        <v>4155.2955499999944</v>
      </c>
      <c r="S268" s="22">
        <f>SUM(F268:R268)/(13)</f>
        <v>4014.239171538456</v>
      </c>
      <c r="U268" s="263">
        <f>S268-('B-09 2025R'!T268/1)</f>
        <v>1.5384562175313476E-6</v>
      </c>
    </row>
    <row r="269" spans="1:21" x14ac:dyDescent="0.25">
      <c r="A269" s="253">
        <f t="shared" si="46"/>
        <v>29</v>
      </c>
      <c r="B269" s="258"/>
      <c r="C269" s="253">
        <v>34330</v>
      </c>
      <c r="D269" s="248" t="s">
        <v>93</v>
      </c>
      <c r="F269" s="262">
        <f>SUMIF('RESERVE BALANCES'!$A:$A,$C269,'RESERVE BALANCES'!AA:AA)/1000</f>
        <v>14254.042050000013</v>
      </c>
      <c r="G269" s="262">
        <f>SUMIF('RESERVE BALANCES'!$A:$A,$C269,'RESERVE BALANCES'!AB:AB)/1000</f>
        <v>14191.32441500001</v>
      </c>
      <c r="H269" s="262">
        <f>SUMIF('RESERVE BALANCES'!$A:$A,$C269,'RESERVE BALANCES'!AC:AC)/1000</f>
        <v>14325.566260000011</v>
      </c>
      <c r="I269" s="262">
        <f>SUMIF('RESERVE BALANCES'!$A:$A,$C269,'RESERVE BALANCES'!AD:AD)/1000</f>
        <v>14334.233485000012</v>
      </c>
      <c r="J269" s="262">
        <f>SUMIF('RESERVE BALANCES'!$A:$A,$C269,'RESERVE BALANCES'!AE:AE)/1000</f>
        <v>14454.498720000014</v>
      </c>
      <c r="K269" s="262">
        <f>SUMIF('RESERVE BALANCES'!$A:$A,$C269,'RESERVE BALANCES'!AF:AF)/1000</f>
        <v>14627.406725000015</v>
      </c>
      <c r="L269" s="262">
        <f>SUMIF('RESERVE BALANCES'!$A:$A,$C269,'RESERVE BALANCES'!AG:AG)/1000</f>
        <v>14802.045840000015</v>
      </c>
      <c r="M269" s="262">
        <f>SUMIF('RESERVE BALANCES'!$A:$A,$C269,'RESERVE BALANCES'!AH:AH)/1000</f>
        <v>14978.416055000014</v>
      </c>
      <c r="N269" s="262">
        <f>SUMIF('RESERVE BALANCES'!$A:$A,$C269,'RESERVE BALANCES'!AI:AI)/1000</f>
        <v>15156.517380000016</v>
      </c>
      <c r="O269" s="262">
        <f>SUMIF('RESERVE BALANCES'!$A:$A,$C269,'RESERVE BALANCES'!AJ:AJ)/1000</f>
        <v>15282.599805000016</v>
      </c>
      <c r="P269" s="262">
        <f>SUMIF('RESERVE BALANCES'!$A:$A,$C269,'RESERVE BALANCES'!AK:AK)/1000</f>
        <v>15459.726710000017</v>
      </c>
      <c r="Q269" s="262">
        <f>SUMIF('RESERVE BALANCES'!$A:$A,$C269,'RESERVE BALANCES'!AL:AL)/1000</f>
        <v>15638.683485000018</v>
      </c>
      <c r="R269" s="262">
        <f>SUMIF('RESERVE BALANCES'!$A:$A,$C269,'RESERVE BALANCES'!AM:AM)/1000</f>
        <v>15690.832630000019</v>
      </c>
      <c r="S269" s="22">
        <f>SUM(F269:R269)/(13)</f>
        <v>14861.222581538475</v>
      </c>
      <c r="U269" s="263">
        <f>S269-('B-09 2025R'!T269/1)</f>
        <v>1.5384757716674358E-6</v>
      </c>
    </row>
    <row r="270" spans="1:21" x14ac:dyDescent="0.25">
      <c r="A270" s="253">
        <f t="shared" si="46"/>
        <v>30</v>
      </c>
      <c r="B270" s="258"/>
      <c r="C270" s="253">
        <v>34530</v>
      </c>
      <c r="D270" s="248" t="s">
        <v>59</v>
      </c>
      <c r="F270" s="262">
        <f>SUMIF('RESERVE BALANCES'!$A:$A,$C270,'RESERVE BALANCES'!AA:AA)/1000</f>
        <v>14137.386859999997</v>
      </c>
      <c r="G270" s="262">
        <f>SUMIF('RESERVE BALANCES'!$A:$A,$C270,'RESERVE BALANCES'!AB:AB)/1000</f>
        <v>14204.747459999997</v>
      </c>
      <c r="H270" s="262">
        <f>SUMIF('RESERVE BALANCES'!$A:$A,$C270,'RESERVE BALANCES'!AC:AC)/1000</f>
        <v>14272.108059999997</v>
      </c>
      <c r="I270" s="262">
        <f>SUMIF('RESERVE BALANCES'!$A:$A,$C270,'RESERVE BALANCES'!AD:AD)/1000</f>
        <v>14339.468659999997</v>
      </c>
      <c r="J270" s="262">
        <f>SUMIF('RESERVE BALANCES'!$A:$A,$C270,'RESERVE BALANCES'!AE:AE)/1000</f>
        <v>14406.829259999997</v>
      </c>
      <c r="K270" s="262">
        <f>SUMIF('RESERVE BALANCES'!$A:$A,$C270,'RESERVE BALANCES'!AF:AF)/1000</f>
        <v>14474.189859999995</v>
      </c>
      <c r="L270" s="262">
        <f>SUMIF('RESERVE BALANCES'!$A:$A,$C270,'RESERVE BALANCES'!AG:AG)/1000</f>
        <v>14541.550459999995</v>
      </c>
      <c r="M270" s="262">
        <f>SUMIF('RESERVE BALANCES'!$A:$A,$C270,'RESERVE BALANCES'!AH:AH)/1000</f>
        <v>14608.911059999995</v>
      </c>
      <c r="N270" s="262">
        <f>SUMIF('RESERVE BALANCES'!$A:$A,$C270,'RESERVE BALANCES'!AI:AI)/1000</f>
        <v>14676.271659999995</v>
      </c>
      <c r="O270" s="262">
        <f>SUMIF('RESERVE BALANCES'!$A:$A,$C270,'RESERVE BALANCES'!AJ:AJ)/1000</f>
        <v>14743.632259999995</v>
      </c>
      <c r="P270" s="262">
        <f>SUMIF('RESERVE BALANCES'!$A:$A,$C270,'RESERVE BALANCES'!AK:AK)/1000</f>
        <v>14810.992859999993</v>
      </c>
      <c r="Q270" s="262">
        <f>SUMIF('RESERVE BALANCES'!$A:$A,$C270,'RESERVE BALANCES'!AL:AL)/1000</f>
        <v>14878.353459999993</v>
      </c>
      <c r="R270" s="262">
        <f>SUMIF('RESERVE BALANCES'!$A:$A,$C270,'RESERVE BALANCES'!AM:AM)/1000</f>
        <v>14945.714059999993</v>
      </c>
      <c r="S270" s="22">
        <f>SUM(F270:R270)/(13)</f>
        <v>14541.550459999997</v>
      </c>
      <c r="U270" s="263">
        <f>S270-('B-09 2025R'!T270/1)</f>
        <v>0</v>
      </c>
    </row>
    <row r="271" spans="1:21" x14ac:dyDescent="0.25">
      <c r="A271" s="253">
        <f t="shared" si="46"/>
        <v>31</v>
      </c>
      <c r="B271" s="258"/>
      <c r="C271" s="253">
        <v>34630</v>
      </c>
      <c r="D271" s="248" t="s">
        <v>60</v>
      </c>
      <c r="F271" s="262">
        <f>SUMIF('RESERVE BALANCES'!$A:$A,$C271,'RESERVE BALANCES'!AA:AA)/1000</f>
        <v>5402.3667299999997</v>
      </c>
      <c r="G271" s="262">
        <f>SUMIF('RESERVE BALANCES'!$A:$A,$C271,'RESERVE BALANCES'!AB:AB)/1000</f>
        <v>5433.5860599999996</v>
      </c>
      <c r="H271" s="262">
        <f>SUMIF('RESERVE BALANCES'!$A:$A,$C271,'RESERVE BALANCES'!AC:AC)/1000</f>
        <v>5464.8053899999995</v>
      </c>
      <c r="I271" s="262">
        <f>SUMIF('RESERVE BALANCES'!$A:$A,$C271,'RESERVE BALANCES'!AD:AD)/1000</f>
        <v>5496.0247199999994</v>
      </c>
      <c r="J271" s="262">
        <f>SUMIF('RESERVE BALANCES'!$A:$A,$C271,'RESERVE BALANCES'!AE:AE)/1000</f>
        <v>5527.2440500000002</v>
      </c>
      <c r="K271" s="262">
        <f>SUMIF('RESERVE BALANCES'!$A:$A,$C271,'RESERVE BALANCES'!AF:AF)/1000</f>
        <v>5558.4633800000001</v>
      </c>
      <c r="L271" s="262">
        <f>SUMIF('RESERVE BALANCES'!$A:$A,$C271,'RESERVE BALANCES'!AG:AG)/1000</f>
        <v>5589.68271</v>
      </c>
      <c r="M271" s="262">
        <f>SUMIF('RESERVE BALANCES'!$A:$A,$C271,'RESERVE BALANCES'!AH:AH)/1000</f>
        <v>5620.9020399999999</v>
      </c>
      <c r="N271" s="262">
        <f>SUMIF('RESERVE BALANCES'!$A:$A,$C271,'RESERVE BALANCES'!AI:AI)/1000</f>
        <v>5652.1213699999998</v>
      </c>
      <c r="O271" s="262">
        <f>SUMIF('RESERVE BALANCES'!$A:$A,$C271,'RESERVE BALANCES'!AJ:AJ)/1000</f>
        <v>5683.3406999999997</v>
      </c>
      <c r="P271" s="262">
        <f>SUMIF('RESERVE BALANCES'!$A:$A,$C271,'RESERVE BALANCES'!AK:AK)/1000</f>
        <v>5714.5600300000006</v>
      </c>
      <c r="Q271" s="262">
        <f>SUMIF('RESERVE BALANCES'!$A:$A,$C271,'RESERVE BALANCES'!AL:AL)/1000</f>
        <v>5745.7793600000005</v>
      </c>
      <c r="R271" s="262">
        <f>SUMIF('RESERVE BALANCES'!$A:$A,$C271,'RESERVE BALANCES'!AM:AM)/1000</f>
        <v>5776.9986900000004</v>
      </c>
      <c r="S271" s="22">
        <f>SUM(F271:R271)/(13)</f>
        <v>5589.68271</v>
      </c>
      <c r="U271" s="263">
        <f>S271-('B-09 2025R'!T271/1)</f>
        <v>0</v>
      </c>
    </row>
    <row r="272" spans="1:21" x14ac:dyDescent="0.25">
      <c r="A272" s="253">
        <f t="shared" si="46"/>
        <v>32</v>
      </c>
      <c r="B272" s="258"/>
      <c r="C272" s="253"/>
      <c r="D272" s="276" t="s">
        <v>121</v>
      </c>
      <c r="F272" s="25">
        <f>SUM(F267:F271)</f>
        <v>65438.409340000013</v>
      </c>
      <c r="G272" s="25">
        <f t="shared" ref="G272:R272" si="51">SUM(G267:G271)</f>
        <v>65647.504690000016</v>
      </c>
      <c r="H272" s="25">
        <f t="shared" si="51"/>
        <v>66249.247210000001</v>
      </c>
      <c r="I272" s="25">
        <f t="shared" si="51"/>
        <v>66599.339920000013</v>
      </c>
      <c r="J272" s="25">
        <f t="shared" si="51"/>
        <v>67171.612470000007</v>
      </c>
      <c r="K272" s="25">
        <f t="shared" si="51"/>
        <v>67848.585960000011</v>
      </c>
      <c r="L272" s="25">
        <f t="shared" si="51"/>
        <v>68528.638740000009</v>
      </c>
      <c r="M272" s="25">
        <f t="shared" si="51"/>
        <v>69211.77079000001</v>
      </c>
      <c r="N272" s="25">
        <f t="shared" si="51"/>
        <v>69897.982120000015</v>
      </c>
      <c r="O272" s="25">
        <f t="shared" si="51"/>
        <v>70479.772730000012</v>
      </c>
      <c r="P272" s="25">
        <f t="shared" si="51"/>
        <v>71163.05257</v>
      </c>
      <c r="Q272" s="25">
        <f t="shared" si="51"/>
        <v>71849.587370000008</v>
      </c>
      <c r="R272" s="25">
        <f t="shared" si="51"/>
        <v>72282.102130000014</v>
      </c>
      <c r="S272" s="25">
        <f>SUM(S267:S271)</f>
        <v>68643.662003076926</v>
      </c>
      <c r="U272" s="263">
        <f>S272-('B-09 2025R'!T272/1)</f>
        <v>3.076929715462029E-6</v>
      </c>
    </row>
    <row r="273" spans="1:21" x14ac:dyDescent="0.25">
      <c r="A273" s="253">
        <f t="shared" si="46"/>
        <v>33</v>
      </c>
      <c r="B273" s="258"/>
      <c r="U273" s="263"/>
    </row>
    <row r="274" spans="1:21" x14ac:dyDescent="0.25">
      <c r="A274" s="253">
        <f t="shared" si="46"/>
        <v>34</v>
      </c>
      <c r="D274" s="276" t="s">
        <v>122</v>
      </c>
      <c r="S274" s="52"/>
      <c r="U274" s="263"/>
    </row>
    <row r="275" spans="1:21" x14ac:dyDescent="0.25">
      <c r="A275" s="253">
        <f t="shared" si="46"/>
        <v>35</v>
      </c>
      <c r="C275" s="251">
        <v>34131</v>
      </c>
      <c r="D275" s="248" t="s">
        <v>56</v>
      </c>
      <c r="F275" s="262">
        <f>SUMIF('RESERVE BALANCES'!$A:$A,$C275,'RESERVE BALANCES'!AA:AA)/1000</f>
        <v>9609.7256199999865</v>
      </c>
      <c r="G275" s="262">
        <f>SUMIF('RESERVE BALANCES'!$A:$A,$C275,'RESERVE BALANCES'!AB:AB)/1000</f>
        <v>9696.5091999999859</v>
      </c>
      <c r="H275" s="262">
        <f>SUMIF('RESERVE BALANCES'!$A:$A,$C275,'RESERVE BALANCES'!AC:AC)/1000</f>
        <v>9783.292779999987</v>
      </c>
      <c r="I275" s="262">
        <f>SUMIF('RESERVE BALANCES'!$A:$A,$C275,'RESERVE BALANCES'!AD:AD)/1000</f>
        <v>9870.0763599999864</v>
      </c>
      <c r="J275" s="262">
        <f>SUMIF('RESERVE BALANCES'!$A:$A,$C275,'RESERVE BALANCES'!AE:AE)/1000</f>
        <v>9956.8599399999857</v>
      </c>
      <c r="K275" s="262">
        <f>SUMIF('RESERVE BALANCES'!$A:$A,$C275,'RESERVE BALANCES'!AF:AF)/1000</f>
        <v>10043.643519999987</v>
      </c>
      <c r="L275" s="262">
        <f>SUMIF('RESERVE BALANCES'!$A:$A,$C275,'RESERVE BALANCES'!AG:AG)/1000</f>
        <v>10130.427099999986</v>
      </c>
      <c r="M275" s="262">
        <f>SUMIF('RESERVE BALANCES'!$A:$A,$C275,'RESERVE BALANCES'!AH:AH)/1000</f>
        <v>10217.210679999987</v>
      </c>
      <c r="N275" s="262">
        <f>SUMIF('RESERVE BALANCES'!$A:$A,$C275,'RESERVE BALANCES'!AI:AI)/1000</f>
        <v>10303.994259999987</v>
      </c>
      <c r="O275" s="262">
        <f>SUMIF('RESERVE BALANCES'!$A:$A,$C275,'RESERVE BALANCES'!AJ:AJ)/1000</f>
        <v>10390.777839999986</v>
      </c>
      <c r="P275" s="262">
        <f>SUMIF('RESERVE BALANCES'!$A:$A,$C275,'RESERVE BALANCES'!AK:AK)/1000</f>
        <v>10477.561419999987</v>
      </c>
      <c r="Q275" s="262">
        <f>SUMIF('RESERVE BALANCES'!$A:$A,$C275,'RESERVE BALANCES'!AL:AL)/1000</f>
        <v>10564.344999999987</v>
      </c>
      <c r="R275" s="262">
        <f>SUMIF('RESERVE BALANCES'!$A:$A,$C275,'RESERVE BALANCES'!AM:AM)/1000</f>
        <v>10651.128579999988</v>
      </c>
      <c r="S275" s="22">
        <f>SUM(F275:R275)/(13)</f>
        <v>10130.427099999984</v>
      </c>
      <c r="U275" s="263">
        <f>S275-('B-09 2025R'!T275/1)</f>
        <v>-1.4551915228366852E-11</v>
      </c>
    </row>
    <row r="276" spans="1:21" x14ac:dyDescent="0.25">
      <c r="A276" s="253">
        <f t="shared" si="46"/>
        <v>36</v>
      </c>
      <c r="C276" s="251">
        <v>34231</v>
      </c>
      <c r="D276" s="248" t="s">
        <v>92</v>
      </c>
      <c r="F276" s="262">
        <f>SUMIF('RESERVE BALANCES'!$A:$A,$C276,'RESERVE BALANCES'!AA:AA)/1000</f>
        <v>38098.120839999981</v>
      </c>
      <c r="G276" s="262">
        <f>SUMIF('RESERVE BALANCES'!$A:$A,$C276,'RESERVE BALANCES'!AB:AB)/1000</f>
        <v>38277.442114999976</v>
      </c>
      <c r="H276" s="262">
        <f>SUMIF('RESERVE BALANCES'!$A:$A,$C276,'RESERVE BALANCES'!AC:AC)/1000</f>
        <v>38626.513109999985</v>
      </c>
      <c r="I276" s="262">
        <f>SUMIF('RESERVE BALANCES'!$A:$A,$C276,'RESERVE BALANCES'!AD:AD)/1000</f>
        <v>37847.614794999987</v>
      </c>
      <c r="J276" s="262">
        <f>SUMIF('RESERVE BALANCES'!$A:$A,$C276,'RESERVE BALANCES'!AE:AE)/1000</f>
        <v>38145.860009999989</v>
      </c>
      <c r="K276" s="262">
        <f>SUMIF('RESERVE BALANCES'!$A:$A,$C276,'RESERVE BALANCES'!AF:AF)/1000</f>
        <v>38089.556524999993</v>
      </c>
      <c r="L276" s="262">
        <f>SUMIF('RESERVE BALANCES'!$A:$A,$C276,'RESERVE BALANCES'!AG:AG)/1000</f>
        <v>38055.494809999989</v>
      </c>
      <c r="M276" s="262">
        <f>SUMIF('RESERVE BALANCES'!$A:$A,$C276,'RESERVE BALANCES'!AH:AH)/1000</f>
        <v>38248.90873499999</v>
      </c>
      <c r="N276" s="262">
        <f>SUMIF('RESERVE BALANCES'!$A:$A,$C276,'RESERVE BALANCES'!AI:AI)/1000</f>
        <v>38584.621659999997</v>
      </c>
      <c r="O276" s="262">
        <f>SUMIF('RESERVE BALANCES'!$A:$A,$C276,'RESERVE BALANCES'!AJ:AJ)/1000</f>
        <v>38785.485215000001</v>
      </c>
      <c r="P276" s="262">
        <f>SUMIF('RESERVE BALANCES'!$A:$A,$C276,'RESERVE BALANCES'!AK:AK)/1000</f>
        <v>39168.000570000011</v>
      </c>
      <c r="Q276" s="262">
        <f>SUMIF('RESERVE BALANCES'!$A:$A,$C276,'RESERVE BALANCES'!AL:AL)/1000</f>
        <v>39550.59442500001</v>
      </c>
      <c r="R276" s="262">
        <f>SUMIF('RESERVE BALANCES'!$A:$A,$C276,'RESERVE BALANCES'!AM:AM)/1000</f>
        <v>39059.296800000018</v>
      </c>
      <c r="S276" s="22">
        <f>SUM(F276:R276)/(13)</f>
        <v>38502.885354615384</v>
      </c>
      <c r="U276" s="263">
        <f>S276-('B-09 2025R'!T276/1)</f>
        <v>4.6153800212778151E-6</v>
      </c>
    </row>
    <row r="277" spans="1:21" x14ac:dyDescent="0.25">
      <c r="A277" s="253">
        <f t="shared" si="46"/>
        <v>37</v>
      </c>
      <c r="C277" s="251">
        <v>34331</v>
      </c>
      <c r="D277" s="248" t="s">
        <v>93</v>
      </c>
      <c r="F277" s="262">
        <f>SUMIF('RESERVE BALANCES'!$A:$A,$C277,'RESERVE BALANCES'!AA:AA)/1000</f>
        <v>105037.29293999996</v>
      </c>
      <c r="G277" s="262">
        <f>SUMIF('RESERVE BALANCES'!$A:$A,$C277,'RESERVE BALANCES'!AB:AB)/1000</f>
        <v>105968.67433499995</v>
      </c>
      <c r="H277" s="262">
        <f>SUMIF('RESERVE BALANCES'!$A:$A,$C277,'RESERVE BALANCES'!AC:AC)/1000</f>
        <v>107070.06170999995</v>
      </c>
      <c r="I277" s="262">
        <f>SUMIF('RESERVE BALANCES'!$A:$A,$C277,'RESERVE BALANCES'!AD:AD)/1000</f>
        <v>107043.47977499994</v>
      </c>
      <c r="J277" s="262">
        <f>SUMIF('RESERVE BALANCES'!$A:$A,$C277,'RESERVE BALANCES'!AE:AE)/1000</f>
        <v>108095.77092999994</v>
      </c>
      <c r="K277" s="262">
        <f>SUMIF('RESERVE BALANCES'!$A:$A,$C277,'RESERVE BALANCES'!AF:AF)/1000</f>
        <v>108793.61846499996</v>
      </c>
      <c r="L277" s="262">
        <f>SUMIF('RESERVE BALANCES'!$A:$A,$C277,'RESERVE BALANCES'!AG:AG)/1000</f>
        <v>109514.35814999996</v>
      </c>
      <c r="M277" s="262">
        <f>SUMIF('RESERVE BALANCES'!$A:$A,$C277,'RESERVE BALANCES'!AH:AH)/1000</f>
        <v>110463.19995499997</v>
      </c>
      <c r="N277" s="262">
        <f>SUMIF('RESERVE BALANCES'!$A:$A,$C277,'RESERVE BALANCES'!AI:AI)/1000</f>
        <v>111554.62828999998</v>
      </c>
      <c r="O277" s="262">
        <f>SUMIF('RESERVE BALANCES'!$A:$A,$C277,'RESERVE BALANCES'!AJ:AJ)/1000</f>
        <v>112511.28110499997</v>
      </c>
      <c r="P277" s="262">
        <f>SUMIF('RESERVE BALANCES'!$A:$A,$C277,'RESERVE BALANCES'!AK:AK)/1000</f>
        <v>113649.86748999998</v>
      </c>
      <c r="Q277" s="262">
        <f>SUMIF('RESERVE BALANCES'!$A:$A,$C277,'RESERVE BALANCES'!AL:AL)/1000</f>
        <v>114788.54003499998</v>
      </c>
      <c r="R277" s="262">
        <f>SUMIF('RESERVE BALANCES'!$A:$A,$C277,'RESERVE BALANCES'!AM:AM)/1000</f>
        <v>115053.32876999998</v>
      </c>
      <c r="S277" s="22">
        <f>SUM(F277:R277)/(13)</f>
        <v>109964.93091923074</v>
      </c>
      <c r="U277" s="263">
        <f>S277-('B-09 2025R'!T277/1)</f>
        <v>-7.6925789471715689E-7</v>
      </c>
    </row>
    <row r="278" spans="1:21" x14ac:dyDescent="0.25">
      <c r="A278" s="253">
        <f t="shared" si="46"/>
        <v>38</v>
      </c>
      <c r="C278" s="251">
        <v>34531</v>
      </c>
      <c r="D278" s="248" t="s">
        <v>59</v>
      </c>
      <c r="F278" s="262">
        <f>SUMIF('RESERVE BALANCES'!$A:$A,$C278,'RESERVE BALANCES'!AA:AA)/1000</f>
        <v>23536.486480000018</v>
      </c>
      <c r="G278" s="262">
        <f>SUMIF('RESERVE BALANCES'!$A:$A,$C278,'RESERVE BALANCES'!AB:AB)/1000</f>
        <v>23650.17201000002</v>
      </c>
      <c r="H278" s="262">
        <f>SUMIF('RESERVE BALANCES'!$A:$A,$C278,'RESERVE BALANCES'!AC:AC)/1000</f>
        <v>23763.857540000023</v>
      </c>
      <c r="I278" s="262">
        <f>SUMIF('RESERVE BALANCES'!$A:$A,$C278,'RESERVE BALANCES'!AD:AD)/1000</f>
        <v>23877.543070000022</v>
      </c>
      <c r="J278" s="262">
        <f>SUMIF('RESERVE BALANCES'!$A:$A,$C278,'RESERVE BALANCES'!AE:AE)/1000</f>
        <v>23991.228600000024</v>
      </c>
      <c r="K278" s="262">
        <f>SUMIF('RESERVE BALANCES'!$A:$A,$C278,'RESERVE BALANCES'!AF:AF)/1000</f>
        <v>24104.914130000026</v>
      </c>
      <c r="L278" s="262">
        <f>SUMIF('RESERVE BALANCES'!$A:$A,$C278,'RESERVE BALANCES'!AG:AG)/1000</f>
        <v>24218.599660000025</v>
      </c>
      <c r="M278" s="262">
        <f>SUMIF('RESERVE BALANCES'!$A:$A,$C278,'RESERVE BALANCES'!AH:AH)/1000</f>
        <v>24332.285190000028</v>
      </c>
      <c r="N278" s="262">
        <f>SUMIF('RESERVE BALANCES'!$A:$A,$C278,'RESERVE BALANCES'!AI:AI)/1000</f>
        <v>24445.97072000003</v>
      </c>
      <c r="O278" s="262">
        <f>SUMIF('RESERVE BALANCES'!$A:$A,$C278,'RESERVE BALANCES'!AJ:AJ)/1000</f>
        <v>24559.656250000029</v>
      </c>
      <c r="P278" s="262">
        <f>SUMIF('RESERVE BALANCES'!$A:$A,$C278,'RESERVE BALANCES'!AK:AK)/1000</f>
        <v>24673.341780000032</v>
      </c>
      <c r="Q278" s="262">
        <f>SUMIF('RESERVE BALANCES'!$A:$A,$C278,'RESERVE BALANCES'!AL:AL)/1000</f>
        <v>24787.02731000003</v>
      </c>
      <c r="R278" s="262">
        <f>SUMIF('RESERVE BALANCES'!$A:$A,$C278,'RESERVE BALANCES'!AM:AM)/1000</f>
        <v>24900.712840000033</v>
      </c>
      <c r="S278" s="22">
        <f>SUM(F278:R278)/(13)</f>
        <v>24218.599660000029</v>
      </c>
      <c r="U278" s="263">
        <f>S278-('B-09 2025R'!T278/1)</f>
        <v>2.9103830456733704E-11</v>
      </c>
    </row>
    <row r="279" spans="1:21" x14ac:dyDescent="0.25">
      <c r="A279" s="253">
        <f t="shared" si="46"/>
        <v>39</v>
      </c>
      <c r="C279" s="251">
        <v>34631</v>
      </c>
      <c r="D279" s="248" t="s">
        <v>60</v>
      </c>
      <c r="F279" s="262">
        <f>SUMIF('RESERVE BALANCES'!$A:$A,$C279,'RESERVE BALANCES'!AA:AA)/1000</f>
        <v>673.43115999999884</v>
      </c>
      <c r="G279" s="262">
        <f>SUMIF('RESERVE BALANCES'!$A:$A,$C279,'RESERVE BALANCES'!AB:AB)/1000</f>
        <v>677.63430999999889</v>
      </c>
      <c r="H279" s="262">
        <f>SUMIF('RESERVE BALANCES'!$A:$A,$C279,'RESERVE BALANCES'!AC:AC)/1000</f>
        <v>681.83745999999894</v>
      </c>
      <c r="I279" s="262">
        <f>SUMIF('RESERVE BALANCES'!$A:$A,$C279,'RESERVE BALANCES'!AD:AD)/1000</f>
        <v>686.04060999999899</v>
      </c>
      <c r="J279" s="262">
        <f>SUMIF('RESERVE BALANCES'!$A:$A,$C279,'RESERVE BALANCES'!AE:AE)/1000</f>
        <v>690.24375999999893</v>
      </c>
      <c r="K279" s="262">
        <f>SUMIF('RESERVE BALANCES'!$A:$A,$C279,'RESERVE BALANCES'!AF:AF)/1000</f>
        <v>694.44690999999898</v>
      </c>
      <c r="L279" s="262">
        <f>SUMIF('RESERVE BALANCES'!$A:$A,$C279,'RESERVE BALANCES'!AG:AG)/1000</f>
        <v>698.65005999999903</v>
      </c>
      <c r="M279" s="262">
        <f>SUMIF('RESERVE BALANCES'!$A:$A,$C279,'RESERVE BALANCES'!AH:AH)/1000</f>
        <v>702.85320999999908</v>
      </c>
      <c r="N279" s="262">
        <f>SUMIF('RESERVE BALANCES'!$A:$A,$C279,'RESERVE BALANCES'!AI:AI)/1000</f>
        <v>707.05635999999902</v>
      </c>
      <c r="O279" s="262">
        <f>SUMIF('RESERVE BALANCES'!$A:$A,$C279,'RESERVE BALANCES'!AJ:AJ)/1000</f>
        <v>711.25950999999907</v>
      </c>
      <c r="P279" s="262">
        <f>SUMIF('RESERVE BALANCES'!$A:$A,$C279,'RESERVE BALANCES'!AK:AK)/1000</f>
        <v>715.46265999999912</v>
      </c>
      <c r="Q279" s="262">
        <f>SUMIF('RESERVE BALANCES'!$A:$A,$C279,'RESERVE BALANCES'!AL:AL)/1000</f>
        <v>719.66580999999917</v>
      </c>
      <c r="R279" s="262">
        <f>SUMIF('RESERVE BALANCES'!$A:$A,$C279,'RESERVE BALANCES'!AM:AM)/1000</f>
        <v>723.86895999999911</v>
      </c>
      <c r="S279" s="22">
        <f>SUM(F279:R279)/(13)</f>
        <v>698.65005999999914</v>
      </c>
      <c r="U279" s="263">
        <f>S279-('B-09 2025R'!T279/1)</f>
        <v>-9.0949470177292824E-13</v>
      </c>
    </row>
    <row r="280" spans="1:21" x14ac:dyDescent="0.25">
      <c r="A280" s="253">
        <f t="shared" si="46"/>
        <v>40</v>
      </c>
      <c r="C280" s="253"/>
      <c r="D280" s="276" t="s">
        <v>123</v>
      </c>
      <c r="F280" s="25">
        <f>SUM(F275:F279)</f>
        <v>176955.05703999996</v>
      </c>
      <c r="G280" s="25">
        <f t="shared" ref="G280:R280" si="52">SUM(G275:G279)</f>
        <v>178270.43196999992</v>
      </c>
      <c r="H280" s="25">
        <f t="shared" si="52"/>
        <v>179925.56259999998</v>
      </c>
      <c r="I280" s="25">
        <f t="shared" si="52"/>
        <v>179324.75460999992</v>
      </c>
      <c r="J280" s="25">
        <f t="shared" si="52"/>
        <v>180879.96323999995</v>
      </c>
      <c r="K280" s="25">
        <f t="shared" si="52"/>
        <v>181726.17954999997</v>
      </c>
      <c r="L280" s="25">
        <f t="shared" si="52"/>
        <v>182617.52977999995</v>
      </c>
      <c r="M280" s="25">
        <f t="shared" si="52"/>
        <v>183964.45776999998</v>
      </c>
      <c r="N280" s="25">
        <f t="shared" si="52"/>
        <v>185596.27129</v>
      </c>
      <c r="O280" s="25">
        <f t="shared" si="52"/>
        <v>186958.45991999999</v>
      </c>
      <c r="P280" s="25">
        <f t="shared" si="52"/>
        <v>188684.23392</v>
      </c>
      <c r="Q280" s="25">
        <f t="shared" si="52"/>
        <v>190410.17258000001</v>
      </c>
      <c r="R280" s="25">
        <f t="shared" si="52"/>
        <v>190388.33595000001</v>
      </c>
      <c r="S280" s="25">
        <f>SUM(S275:S279)</f>
        <v>183515.49309384613</v>
      </c>
      <c r="U280" s="263">
        <f>S280-('B-09 2025R'!T280/1)</f>
        <v>3.8461002986878157E-6</v>
      </c>
    </row>
    <row r="281" spans="1:21" x14ac:dyDescent="0.25">
      <c r="A281" s="253">
        <f t="shared" si="46"/>
        <v>41</v>
      </c>
      <c r="P281" s="250"/>
      <c r="U281" s="300"/>
    </row>
    <row r="282" spans="1:21" x14ac:dyDescent="0.25">
      <c r="A282" s="253">
        <f t="shared" si="46"/>
        <v>42</v>
      </c>
      <c r="P282" s="250"/>
      <c r="U282" s="300"/>
    </row>
    <row r="283" spans="1:21" x14ac:dyDescent="0.25">
      <c r="A283" s="253">
        <f t="shared" si="46"/>
        <v>43</v>
      </c>
      <c r="P283" s="250"/>
      <c r="U283" s="300"/>
    </row>
    <row r="284" spans="1:21" ht="13.8" thickBot="1" x14ac:dyDescent="0.3">
      <c r="A284" s="255">
        <f t="shared" si="46"/>
        <v>44</v>
      </c>
      <c r="B284" s="39" t="s">
        <v>70</v>
      </c>
      <c r="C284" s="247"/>
      <c r="D284" s="247"/>
      <c r="E284" s="247"/>
      <c r="F284" s="247"/>
      <c r="G284" s="247"/>
      <c r="H284" s="247"/>
      <c r="I284" s="247"/>
      <c r="J284" s="247"/>
      <c r="K284" s="247"/>
      <c r="L284" s="247"/>
      <c r="M284" s="247"/>
      <c r="N284" s="247"/>
      <c r="O284" s="247"/>
      <c r="P284" s="269"/>
      <c r="Q284" s="247"/>
      <c r="R284" s="247"/>
      <c r="S284" s="247"/>
      <c r="U284" s="300"/>
    </row>
    <row r="285" spans="1:21" x14ac:dyDescent="0.25">
      <c r="A285" s="248" t="str">
        <f>+$A$57</f>
        <v>Supporting Schedules:</v>
      </c>
      <c r="P285" s="250"/>
      <c r="Q285" s="248" t="str">
        <f>+$Q$57</f>
        <v>Recap Schedules:  B-09</v>
      </c>
      <c r="U285" s="300"/>
    </row>
    <row r="286" spans="1:21" ht="13.8" thickBot="1" x14ac:dyDescent="0.3">
      <c r="A286" s="247" t="str">
        <f>$A$1</f>
        <v>SCHEDULE B-10</v>
      </c>
      <c r="B286" s="247"/>
      <c r="C286" s="247"/>
      <c r="D286" s="247"/>
      <c r="E286" s="247"/>
      <c r="F286" s="247"/>
      <c r="G286" s="247" t="str">
        <f>$G$1</f>
        <v>MONTHLY RESERVE BALANCES TEST YEAR - 13 MONTHS</v>
      </c>
      <c r="H286" s="247"/>
      <c r="I286" s="247"/>
      <c r="J286" s="247"/>
      <c r="K286" s="247"/>
      <c r="L286" s="247"/>
      <c r="M286" s="247"/>
      <c r="N286" s="247"/>
      <c r="O286" s="247"/>
      <c r="P286" s="269"/>
      <c r="Q286" s="247"/>
      <c r="R286" s="247"/>
      <c r="S286" s="247" t="str">
        <f>"Page 6 of " &amp; $Q$1</f>
        <v>Page 6 of 30</v>
      </c>
      <c r="U286" s="300"/>
    </row>
    <row r="287" spans="1:21" x14ac:dyDescent="0.25">
      <c r="A287" s="248" t="str">
        <f>$A$2</f>
        <v>FLORIDA PUBLIC SERVICE COMMISSION</v>
      </c>
      <c r="B287" s="270"/>
      <c r="E287" s="250"/>
      <c r="F287" s="250" t="str">
        <f>$F$2</f>
        <v xml:space="preserve">                  EXPLANATION:</v>
      </c>
      <c r="G287" s="248" t="str">
        <f>IF($G$2="","",$G$2)</f>
        <v>Provide the monthly reserve balances for each account or sub-account to which an individual depreciation</v>
      </c>
      <c r="K287" s="271"/>
      <c r="L287" s="271"/>
      <c r="N287" s="271"/>
      <c r="O287" s="271"/>
      <c r="P287" s="272"/>
      <c r="Q287" s="248" t="str">
        <f>$Q$2</f>
        <v>Type of data shown:</v>
      </c>
      <c r="S287" s="249"/>
      <c r="U287" s="300"/>
    </row>
    <row r="288" spans="1:21" x14ac:dyDescent="0.25">
      <c r="B288" s="270"/>
      <c r="G288" s="248" t="str">
        <f>IF($G$3="","",$G$3)</f>
        <v>rate is applied.</v>
      </c>
      <c r="K288" s="250"/>
      <c r="L288" s="249"/>
      <c r="O288" s="250"/>
      <c r="P288" s="250" t="str">
        <f>IF($P$3=0,"",$P$3)</f>
        <v>XX</v>
      </c>
      <c r="Q288" s="249" t="str">
        <f>$Q$3</f>
        <v>Projected Test Year Ended 12/31/2025</v>
      </c>
      <c r="S288" s="250"/>
      <c r="U288" s="300"/>
    </row>
    <row r="289" spans="1:21" x14ac:dyDescent="0.25">
      <c r="A289" s="248" t="str">
        <f>$A$4</f>
        <v>COMPANY: TAMPA ELECTRIC COMPANY</v>
      </c>
      <c r="B289" s="270"/>
      <c r="G289" s="248" t="str">
        <f>IF($G$4="","",$G$4)</f>
        <v/>
      </c>
      <c r="K289" s="250"/>
      <c r="L289" s="249"/>
      <c r="M289" s="250"/>
      <c r="P289" s="250" t="str">
        <f>IF($P$4=0,"",$P$4)</f>
        <v/>
      </c>
      <c r="Q289" s="249" t="str">
        <f>$Q$4</f>
        <v>Projected Prior Year Ended 12/31/2024</v>
      </c>
      <c r="S289" s="250"/>
      <c r="U289" s="300"/>
    </row>
    <row r="290" spans="1:21" x14ac:dyDescent="0.25">
      <c r="B290" s="270"/>
      <c r="F290" s="248" t="str">
        <f>IF(+$F$5="","",$F$5)</f>
        <v/>
      </c>
      <c r="K290" s="250"/>
      <c r="L290" s="249"/>
      <c r="M290" s="250"/>
      <c r="P290" s="250" t="str">
        <f>IF($P$5=0,"",$P$5)</f>
        <v/>
      </c>
      <c r="Q290" s="249" t="str">
        <f>$Q$5</f>
        <v>Historical Prior Year Ended 12/31/2023</v>
      </c>
      <c r="S290" s="250"/>
      <c r="U290" s="300"/>
    </row>
    <row r="291" spans="1:21" x14ac:dyDescent="0.25">
      <c r="B291" s="270"/>
      <c r="K291" s="250"/>
      <c r="L291" s="249"/>
      <c r="M291" s="250"/>
      <c r="P291" s="250"/>
      <c r="Q291" s="249" t="str">
        <f>$Q$6</f>
        <v>Witness: C. Aldazabal / J. Chronister / R. Latta</v>
      </c>
      <c r="S291" s="250"/>
      <c r="U291" s="300"/>
    </row>
    <row r="292" spans="1:21" ht="13.8" thickBot="1" x14ac:dyDescent="0.3">
      <c r="A292" s="247" t="str">
        <f>A$7</f>
        <v>DOCKET No. 20240026-EI</v>
      </c>
      <c r="B292" s="273"/>
      <c r="C292" s="247"/>
      <c r="D292" s="247"/>
      <c r="E292" s="247"/>
      <c r="F292" s="247" t="str">
        <f>IF(+$F$7="","",$F$7)</f>
        <v/>
      </c>
      <c r="G292" s="247"/>
      <c r="H292" s="255" t="str">
        <f>IF($H$7="","",$H$7)</f>
        <v>(Dollars in 000's)</v>
      </c>
      <c r="I292" s="255"/>
      <c r="J292" s="247"/>
      <c r="K292" s="247"/>
      <c r="L292" s="247"/>
      <c r="M292" s="247"/>
      <c r="N292" s="247"/>
      <c r="O292" s="247"/>
      <c r="P292" s="269"/>
      <c r="Q292" s="247" t="str">
        <f>$Q$7</f>
        <v xml:space="preserve">              K. Stryker / C. Whitworth</v>
      </c>
      <c r="R292" s="247"/>
      <c r="S292" s="247"/>
      <c r="U292" s="300"/>
    </row>
    <row r="293" spans="1:21" x14ac:dyDescent="0.25">
      <c r="C293" s="251"/>
      <c r="D293" s="251"/>
      <c r="E293" s="251"/>
      <c r="F293" s="251"/>
      <c r="G293" s="251"/>
      <c r="H293" s="251"/>
      <c r="I293" s="251"/>
      <c r="J293" s="251"/>
      <c r="K293" s="251"/>
      <c r="L293" s="251"/>
      <c r="M293" s="251"/>
      <c r="N293" s="251"/>
      <c r="O293" s="251"/>
      <c r="P293" s="252"/>
      <c r="Q293" s="251"/>
      <c r="R293" s="251"/>
      <c r="S293" s="251"/>
      <c r="U293" s="300"/>
    </row>
    <row r="294" spans="1:21" x14ac:dyDescent="0.25">
      <c r="C294" s="251"/>
      <c r="D294" s="251"/>
      <c r="E294" s="251"/>
      <c r="F294" s="251"/>
      <c r="G294" s="251"/>
      <c r="H294" s="251"/>
      <c r="I294" s="251"/>
      <c r="J294" s="251"/>
      <c r="K294" s="253"/>
      <c r="L294" s="253"/>
      <c r="M294" s="251"/>
      <c r="N294" s="251"/>
      <c r="O294" s="251"/>
      <c r="P294" s="252"/>
      <c r="Q294" s="251"/>
      <c r="R294" s="251"/>
      <c r="S294" s="251"/>
      <c r="U294" s="300"/>
    </row>
    <row r="295" spans="1:21" x14ac:dyDescent="0.25">
      <c r="C295" s="253" t="s">
        <v>16</v>
      </c>
      <c r="D295" s="253" t="s">
        <v>16</v>
      </c>
      <c r="F295" s="253" t="s">
        <v>17</v>
      </c>
      <c r="G295" s="253" t="s">
        <v>18</v>
      </c>
      <c r="H295" s="251" t="s">
        <v>19</v>
      </c>
      <c r="I295" s="251" t="s">
        <v>20</v>
      </c>
      <c r="J295" s="253" t="s">
        <v>21</v>
      </c>
      <c r="K295" s="251" t="s">
        <v>22</v>
      </c>
      <c r="L295" s="253" t="s">
        <v>23</v>
      </c>
      <c r="M295" s="253" t="s">
        <v>24</v>
      </c>
      <c r="N295" s="253" t="s">
        <v>25</v>
      </c>
      <c r="O295" s="253" t="s">
        <v>26</v>
      </c>
      <c r="P295" s="253" t="s">
        <v>27</v>
      </c>
      <c r="Q295" s="253" t="s">
        <v>28</v>
      </c>
      <c r="R295" s="253" t="s">
        <v>29</v>
      </c>
      <c r="S295" s="253" t="s">
        <v>30</v>
      </c>
      <c r="U295" s="300"/>
    </row>
    <row r="296" spans="1:21" x14ac:dyDescent="0.25">
      <c r="A296" s="253" t="s">
        <v>31</v>
      </c>
      <c r="B296" s="253"/>
      <c r="C296" s="253" t="s">
        <v>32</v>
      </c>
      <c r="D296" s="253" t="s">
        <v>32</v>
      </c>
      <c r="E296" s="251"/>
      <c r="F296" s="253"/>
      <c r="G296" s="253"/>
      <c r="H296" s="253"/>
      <c r="I296" s="253"/>
      <c r="J296" s="253"/>
      <c r="K296" s="253"/>
      <c r="L296" s="251"/>
      <c r="M296" s="253"/>
      <c r="N296" s="253"/>
      <c r="O296" s="253"/>
      <c r="P296" s="251"/>
      <c r="Q296" s="251"/>
      <c r="R296" s="251"/>
      <c r="S296" s="253" t="s">
        <v>33</v>
      </c>
      <c r="U296" s="300"/>
    </row>
    <row r="297" spans="1:21" ht="13.8" thickBot="1" x14ac:dyDescent="0.3">
      <c r="A297" s="255" t="s">
        <v>35</v>
      </c>
      <c r="B297" s="255"/>
      <c r="C297" s="255" t="s">
        <v>36</v>
      </c>
      <c r="D297" s="255" t="s">
        <v>37</v>
      </c>
      <c r="E297" s="255"/>
      <c r="F297" s="274" t="str">
        <f>F$12</f>
        <v>12/2024</v>
      </c>
      <c r="G297" s="274" t="str">
        <f t="shared" ref="G297:R297" si="53">G$12</f>
        <v>1/2025</v>
      </c>
      <c r="H297" s="274" t="str">
        <f t="shared" si="53"/>
        <v>2/2025</v>
      </c>
      <c r="I297" s="274" t="str">
        <f t="shared" si="53"/>
        <v>3/2025</v>
      </c>
      <c r="J297" s="274" t="str">
        <f t="shared" si="53"/>
        <v>4/2025</v>
      </c>
      <c r="K297" s="274" t="str">
        <f t="shared" si="53"/>
        <v>5/2025</v>
      </c>
      <c r="L297" s="274" t="str">
        <f t="shared" si="53"/>
        <v>6/2025</v>
      </c>
      <c r="M297" s="274" t="str">
        <f t="shared" si="53"/>
        <v>7/2025</v>
      </c>
      <c r="N297" s="274" t="str">
        <f t="shared" si="53"/>
        <v>8/2025</v>
      </c>
      <c r="O297" s="274" t="str">
        <f t="shared" si="53"/>
        <v>9/2025</v>
      </c>
      <c r="P297" s="274" t="str">
        <f t="shared" si="53"/>
        <v>10/2025</v>
      </c>
      <c r="Q297" s="274" t="str">
        <f t="shared" si="53"/>
        <v>11/2025</v>
      </c>
      <c r="R297" s="274" t="str">
        <f t="shared" si="53"/>
        <v>12/2025</v>
      </c>
      <c r="S297" s="256" t="s">
        <v>51</v>
      </c>
      <c r="U297" s="300"/>
    </row>
    <row r="298" spans="1:21" x14ac:dyDescent="0.25">
      <c r="A298" s="253">
        <v>1</v>
      </c>
      <c r="B298" s="258"/>
      <c r="P298" s="250"/>
      <c r="U298" s="300"/>
    </row>
    <row r="299" spans="1:21" x14ac:dyDescent="0.25">
      <c r="A299" s="253">
        <f>A298+1</f>
        <v>2</v>
      </c>
      <c r="B299" s="258"/>
      <c r="C299" s="253"/>
      <c r="D299" s="276" t="s">
        <v>124</v>
      </c>
      <c r="F299" s="265"/>
      <c r="H299" s="27"/>
      <c r="I299" s="27"/>
      <c r="J299" s="28"/>
      <c r="K299" s="28"/>
      <c r="L299" s="28"/>
      <c r="M299" s="28"/>
      <c r="N299" s="28"/>
      <c r="O299" s="28"/>
      <c r="P299" s="28"/>
      <c r="Q299" s="26"/>
      <c r="R299" s="28"/>
      <c r="S299" s="28"/>
      <c r="U299" s="300"/>
    </row>
    <row r="300" spans="1:21" x14ac:dyDescent="0.25">
      <c r="A300" s="253">
        <f t="shared" ref="A300:A341" si="54">A299+1</f>
        <v>3</v>
      </c>
      <c r="B300" s="258"/>
      <c r="C300" s="251">
        <v>34132</v>
      </c>
      <c r="D300" s="248" t="s">
        <v>56</v>
      </c>
      <c r="F300" s="262">
        <f>SUMIF('RESERVE BALANCES'!$A:$A,$C300,'RESERVE BALANCES'!AA:AA)/1000</f>
        <v>14552.664960000016</v>
      </c>
      <c r="G300" s="262">
        <f>SUMIF('RESERVE BALANCES'!$A:$A,$C300,'RESERVE BALANCES'!AB:AB)/1000</f>
        <v>14648.528310000016</v>
      </c>
      <c r="H300" s="262">
        <f>SUMIF('RESERVE BALANCES'!$A:$A,$C300,'RESERVE BALANCES'!AC:AC)/1000</f>
        <v>14744.391660000016</v>
      </c>
      <c r="I300" s="262">
        <f>SUMIF('RESERVE BALANCES'!$A:$A,$C300,'RESERVE BALANCES'!AD:AD)/1000</f>
        <v>14840.255010000015</v>
      </c>
      <c r="J300" s="262">
        <f>SUMIF('RESERVE BALANCES'!$A:$A,$C300,'RESERVE BALANCES'!AE:AE)/1000</f>
        <v>14936.118360000015</v>
      </c>
      <c r="K300" s="262">
        <f>SUMIF('RESERVE BALANCES'!$A:$A,$C300,'RESERVE BALANCES'!AF:AF)/1000</f>
        <v>15031.981710000015</v>
      </c>
      <c r="L300" s="262">
        <f>SUMIF('RESERVE BALANCES'!$A:$A,$C300,'RESERVE BALANCES'!AG:AG)/1000</f>
        <v>15127.845060000014</v>
      </c>
      <c r="M300" s="262">
        <f>SUMIF('RESERVE BALANCES'!$A:$A,$C300,'RESERVE BALANCES'!AH:AH)/1000</f>
        <v>15223.708410000014</v>
      </c>
      <c r="N300" s="262">
        <f>SUMIF('RESERVE BALANCES'!$A:$A,$C300,'RESERVE BALANCES'!AI:AI)/1000</f>
        <v>15319.571760000013</v>
      </c>
      <c r="O300" s="262">
        <f>SUMIF('RESERVE BALANCES'!$A:$A,$C300,'RESERVE BALANCES'!AJ:AJ)/1000</f>
        <v>15415.435110000013</v>
      </c>
      <c r="P300" s="262">
        <f>SUMIF('RESERVE BALANCES'!$A:$A,$C300,'RESERVE BALANCES'!AK:AK)/1000</f>
        <v>15511.298460000013</v>
      </c>
      <c r="Q300" s="262">
        <f>SUMIF('RESERVE BALANCES'!$A:$A,$C300,'RESERVE BALANCES'!AL:AL)/1000</f>
        <v>15607.161810000012</v>
      </c>
      <c r="R300" s="262">
        <f>SUMIF('RESERVE BALANCES'!$A:$A,$C300,'RESERVE BALANCES'!AM:AM)/1000</f>
        <v>15703.025160000012</v>
      </c>
      <c r="S300" s="22">
        <f>SUM(F300:R300)/(13)</f>
        <v>15127.84506000002</v>
      </c>
      <c r="U300" s="263">
        <f>S300-('B-09 2025R'!T300/1)</f>
        <v>2.0008883439004421E-11</v>
      </c>
    </row>
    <row r="301" spans="1:21" x14ac:dyDescent="0.25">
      <c r="A301" s="253">
        <f t="shared" si="54"/>
        <v>4</v>
      </c>
      <c r="B301" s="258"/>
      <c r="C301" s="251">
        <v>34232</v>
      </c>
      <c r="D301" s="248" t="s">
        <v>92</v>
      </c>
      <c r="F301" s="262">
        <f>SUMIF('RESERVE BALANCES'!$A:$A,$C301,'RESERVE BALANCES'!AA:AA)/1000</f>
        <v>41339.893114999963</v>
      </c>
      <c r="G301" s="262">
        <f>SUMIF('RESERVE BALANCES'!$A:$A,$C301,'RESERVE BALANCES'!AB:AB)/1000</f>
        <v>41882.783464999964</v>
      </c>
      <c r="H301" s="262">
        <f>SUMIF('RESERVE BALANCES'!$A:$A,$C301,'RESERVE BALANCES'!AC:AC)/1000</f>
        <v>42399.407884999971</v>
      </c>
      <c r="I301" s="262">
        <f>SUMIF('RESERVE BALANCES'!$A:$A,$C301,'RESERVE BALANCES'!AD:AD)/1000</f>
        <v>42891.301154999972</v>
      </c>
      <c r="J301" s="262">
        <f>SUMIF('RESERVE BALANCES'!$A:$A,$C301,'RESERVE BALANCES'!AE:AE)/1000</f>
        <v>43435.692844999976</v>
      </c>
      <c r="K301" s="262">
        <f>SUMIF('RESERVE BALANCES'!$A:$A,$C301,'RESERVE BALANCES'!AF:AF)/1000</f>
        <v>43980.093404999978</v>
      </c>
      <c r="L301" s="262">
        <f>SUMIF('RESERVE BALANCES'!$A:$A,$C301,'RESERVE BALANCES'!AG:AG)/1000</f>
        <v>44523.102844999987</v>
      </c>
      <c r="M301" s="262">
        <f>SUMIF('RESERVE BALANCES'!$A:$A,$C301,'RESERVE BALANCES'!AH:AH)/1000</f>
        <v>44578.022584999984</v>
      </c>
      <c r="N301" s="262">
        <f>SUMIF('RESERVE BALANCES'!$A:$A,$C301,'RESERVE BALANCES'!AI:AI)/1000</f>
        <v>45062.088994999984</v>
      </c>
      <c r="O301" s="262">
        <f>SUMIF('RESERVE BALANCES'!$A:$A,$C301,'RESERVE BALANCES'!AJ:AJ)/1000</f>
        <v>45497.462064999985</v>
      </c>
      <c r="P301" s="262">
        <f>SUMIF('RESERVE BALANCES'!$A:$A,$C301,'RESERVE BALANCES'!AK:AK)/1000</f>
        <v>45985.075134999985</v>
      </c>
      <c r="Q301" s="262">
        <f>SUMIF('RESERVE BALANCES'!$A:$A,$C301,'RESERVE BALANCES'!AL:AL)/1000</f>
        <v>46666.494874999982</v>
      </c>
      <c r="R301" s="262">
        <f>SUMIF('RESERVE BALANCES'!$A:$A,$C301,'RESERVE BALANCES'!AM:AM)/1000</f>
        <v>46982.914614999987</v>
      </c>
      <c r="S301" s="22">
        <f>SUM(F301:R301)/(13)</f>
        <v>44248.025614230748</v>
      </c>
      <c r="U301" s="263">
        <f>S301-('B-09 2025R'!T301/1)</f>
        <v>4.2307510739192367E-6</v>
      </c>
    </row>
    <row r="302" spans="1:21" x14ac:dyDescent="0.25">
      <c r="A302" s="253">
        <f t="shared" si="54"/>
        <v>5</v>
      </c>
      <c r="B302" s="258"/>
      <c r="C302" s="251">
        <v>34332</v>
      </c>
      <c r="D302" s="248" t="s">
        <v>93</v>
      </c>
      <c r="F302" s="262">
        <f>SUMIF('RESERVE BALANCES'!$A:$A,$C302,'RESERVE BALANCES'!AA:AA)/1000</f>
        <v>127467.80104499994</v>
      </c>
      <c r="G302" s="262">
        <f>SUMIF('RESERVE BALANCES'!$A:$A,$C302,'RESERVE BALANCES'!AB:AB)/1000</f>
        <v>128809.01226499994</v>
      </c>
      <c r="H302" s="262">
        <f>SUMIF('RESERVE BALANCES'!$A:$A,$C302,'RESERVE BALANCES'!AC:AC)/1000</f>
        <v>130123.95723499994</v>
      </c>
      <c r="I302" s="262">
        <f>SUMIF('RESERVE BALANCES'!$A:$A,$C302,'RESERVE BALANCES'!AD:AD)/1000</f>
        <v>131414.15320499995</v>
      </c>
      <c r="J302" s="262">
        <f>SUMIF('RESERVE BALANCES'!$A:$A,$C302,'RESERVE BALANCES'!AE:AE)/1000</f>
        <v>132756.81292499995</v>
      </c>
      <c r="K302" s="262">
        <f>SUMIF('RESERVE BALANCES'!$A:$A,$C302,'RESERVE BALANCES'!AF:AF)/1000</f>
        <v>134099.48119499994</v>
      </c>
      <c r="L302" s="262">
        <f>SUMIF('RESERVE BALANCES'!$A:$A,$C302,'RESERVE BALANCES'!AG:AG)/1000</f>
        <v>135440.75802499996</v>
      </c>
      <c r="M302" s="262">
        <f>SUMIF('RESERVE BALANCES'!$A:$A,$C302,'RESERVE BALANCES'!AH:AH)/1000</f>
        <v>136293.94391499992</v>
      </c>
      <c r="N302" s="262">
        <f>SUMIF('RESERVE BALANCES'!$A:$A,$C302,'RESERVE BALANCES'!AI:AI)/1000</f>
        <v>137575.94980499992</v>
      </c>
      <c r="O302" s="262">
        <f>SUMIF('RESERVE BALANCES'!$A:$A,$C302,'RESERVE BALANCES'!AJ:AJ)/1000</f>
        <v>138809.2156949999</v>
      </c>
      <c r="P302" s="262">
        <f>SUMIF('RESERVE BALANCES'!$A:$A,$C302,'RESERVE BALANCES'!AK:AK)/1000</f>
        <v>140094.64158499989</v>
      </c>
      <c r="Q302" s="262">
        <f>SUMIF('RESERVE BALANCES'!$A:$A,$C302,'RESERVE BALANCES'!AL:AL)/1000</f>
        <v>141573.82747499988</v>
      </c>
      <c r="R302" s="262">
        <f>SUMIF('RESERVE BALANCES'!$A:$A,$C302,'RESERVE BALANCES'!AM:AM)/1000</f>
        <v>142688.01336499985</v>
      </c>
      <c r="S302" s="22">
        <f>SUM(F302:R302)/(13)</f>
        <v>135165.19751807681</v>
      </c>
      <c r="U302" s="263">
        <f>S302-('B-09 2025R'!T302/1)</f>
        <v>-1.9232102204114199E-6</v>
      </c>
    </row>
    <row r="303" spans="1:21" x14ac:dyDescent="0.25">
      <c r="A303" s="253">
        <f t="shared" si="54"/>
        <v>6</v>
      </c>
      <c r="B303" s="258"/>
      <c r="C303" s="251">
        <v>34532</v>
      </c>
      <c r="D303" s="248" t="s">
        <v>59</v>
      </c>
      <c r="F303" s="262">
        <f>SUMIF('RESERVE BALANCES'!$A:$A,$C303,'RESERVE BALANCES'!AA:AA)/1000</f>
        <v>25733.846520000025</v>
      </c>
      <c r="G303" s="262">
        <f>SUMIF('RESERVE BALANCES'!$A:$A,$C303,'RESERVE BALANCES'!AB:AB)/1000</f>
        <v>25867.197560000026</v>
      </c>
      <c r="H303" s="262">
        <f>SUMIF('RESERVE BALANCES'!$A:$A,$C303,'RESERVE BALANCES'!AC:AC)/1000</f>
        <v>26000.548600000024</v>
      </c>
      <c r="I303" s="262">
        <f>SUMIF('RESERVE BALANCES'!$A:$A,$C303,'RESERVE BALANCES'!AD:AD)/1000</f>
        <v>26133.899640000021</v>
      </c>
      <c r="J303" s="262">
        <f>SUMIF('RESERVE BALANCES'!$A:$A,$C303,'RESERVE BALANCES'!AE:AE)/1000</f>
        <v>26267.250680000023</v>
      </c>
      <c r="K303" s="262">
        <f>SUMIF('RESERVE BALANCES'!$A:$A,$C303,'RESERVE BALANCES'!AF:AF)/1000</f>
        <v>26400.601720000021</v>
      </c>
      <c r="L303" s="262">
        <f>SUMIF('RESERVE BALANCES'!$A:$A,$C303,'RESERVE BALANCES'!AG:AG)/1000</f>
        <v>26533.952760000022</v>
      </c>
      <c r="M303" s="262">
        <f>SUMIF('RESERVE BALANCES'!$A:$A,$C303,'RESERVE BALANCES'!AH:AH)/1000</f>
        <v>26667.30380000002</v>
      </c>
      <c r="N303" s="262">
        <f>SUMIF('RESERVE BALANCES'!$A:$A,$C303,'RESERVE BALANCES'!AI:AI)/1000</f>
        <v>26800.654840000017</v>
      </c>
      <c r="O303" s="262">
        <f>SUMIF('RESERVE BALANCES'!$A:$A,$C303,'RESERVE BALANCES'!AJ:AJ)/1000</f>
        <v>26934.005880000019</v>
      </c>
      <c r="P303" s="262">
        <f>SUMIF('RESERVE BALANCES'!$A:$A,$C303,'RESERVE BALANCES'!AK:AK)/1000</f>
        <v>27067.356920000017</v>
      </c>
      <c r="Q303" s="262">
        <f>SUMIF('RESERVE BALANCES'!$A:$A,$C303,'RESERVE BALANCES'!AL:AL)/1000</f>
        <v>27200.707960000014</v>
      </c>
      <c r="R303" s="262">
        <f>SUMIF('RESERVE BALANCES'!$A:$A,$C303,'RESERVE BALANCES'!AM:AM)/1000</f>
        <v>27334.059000000016</v>
      </c>
      <c r="S303" s="22">
        <f>SUM(F303:R303)/(13)</f>
        <v>26533.952760000018</v>
      </c>
      <c r="U303" s="263">
        <f>S303-('B-09 2025R'!T303/1)</f>
        <v>0</v>
      </c>
    </row>
    <row r="304" spans="1:21" x14ac:dyDescent="0.25">
      <c r="A304" s="253">
        <f t="shared" si="54"/>
        <v>7</v>
      </c>
      <c r="B304" s="258"/>
      <c r="C304" s="251">
        <v>34632</v>
      </c>
      <c r="D304" s="248" t="s">
        <v>60</v>
      </c>
      <c r="F304" s="262">
        <f>SUMIF('RESERVE BALANCES'!$A:$A,$C304,'RESERVE BALANCES'!AA:AA)/1000</f>
        <v>853.78874000000019</v>
      </c>
      <c r="G304" s="262">
        <f>SUMIF('RESERVE BALANCES'!$A:$A,$C304,'RESERVE BALANCES'!AB:AB)/1000</f>
        <v>858.81053000000031</v>
      </c>
      <c r="H304" s="262">
        <f>SUMIF('RESERVE BALANCES'!$A:$A,$C304,'RESERVE BALANCES'!AC:AC)/1000</f>
        <v>863.83232000000032</v>
      </c>
      <c r="I304" s="262">
        <f>SUMIF('RESERVE BALANCES'!$A:$A,$C304,'RESERVE BALANCES'!AD:AD)/1000</f>
        <v>868.85411000000033</v>
      </c>
      <c r="J304" s="262">
        <f>SUMIF('RESERVE BALANCES'!$A:$A,$C304,'RESERVE BALANCES'!AE:AE)/1000</f>
        <v>873.87590000000034</v>
      </c>
      <c r="K304" s="262">
        <f>SUMIF('RESERVE BALANCES'!$A:$A,$C304,'RESERVE BALANCES'!AF:AF)/1000</f>
        <v>878.89769000000047</v>
      </c>
      <c r="L304" s="262">
        <f>SUMIF('RESERVE BALANCES'!$A:$A,$C304,'RESERVE BALANCES'!AG:AG)/1000</f>
        <v>883.91948000000048</v>
      </c>
      <c r="M304" s="262">
        <f>SUMIF('RESERVE BALANCES'!$A:$A,$C304,'RESERVE BALANCES'!AH:AH)/1000</f>
        <v>888.94127000000049</v>
      </c>
      <c r="N304" s="262">
        <f>SUMIF('RESERVE BALANCES'!$A:$A,$C304,'RESERVE BALANCES'!AI:AI)/1000</f>
        <v>893.9630600000005</v>
      </c>
      <c r="O304" s="262">
        <f>SUMIF('RESERVE BALANCES'!$A:$A,$C304,'RESERVE BALANCES'!AJ:AJ)/1000</f>
        <v>898.98485000000051</v>
      </c>
      <c r="P304" s="262">
        <f>SUMIF('RESERVE BALANCES'!$A:$A,$C304,'RESERVE BALANCES'!AK:AK)/1000</f>
        <v>904.00664000000063</v>
      </c>
      <c r="Q304" s="262">
        <f>SUMIF('RESERVE BALANCES'!$A:$A,$C304,'RESERVE BALANCES'!AL:AL)/1000</f>
        <v>909.02843000000064</v>
      </c>
      <c r="R304" s="262">
        <f>SUMIF('RESERVE BALANCES'!$A:$A,$C304,'RESERVE BALANCES'!AM:AM)/1000</f>
        <v>914.05022000000065</v>
      </c>
      <c r="S304" s="22">
        <f>SUM(F304:R304)/(13)</f>
        <v>883.91948000000048</v>
      </c>
      <c r="U304" s="263">
        <f>S304-('B-09 2025R'!T304/1)</f>
        <v>0</v>
      </c>
    </row>
    <row r="305" spans="1:21" x14ac:dyDescent="0.25">
      <c r="A305" s="253">
        <f t="shared" si="54"/>
        <v>8</v>
      </c>
      <c r="B305" s="258"/>
      <c r="C305" s="253"/>
      <c r="D305" s="276" t="s">
        <v>125</v>
      </c>
      <c r="F305" s="25">
        <f>SUM(F300:F304)</f>
        <v>209947.99437999993</v>
      </c>
      <c r="G305" s="25">
        <f t="shared" ref="G305:R305" si="55">SUM(G300:G304)</f>
        <v>212066.33212999994</v>
      </c>
      <c r="H305" s="25">
        <f t="shared" si="55"/>
        <v>214132.13769999996</v>
      </c>
      <c r="I305" s="25">
        <f t="shared" si="55"/>
        <v>216148.46311999997</v>
      </c>
      <c r="J305" s="25">
        <f t="shared" si="55"/>
        <v>218269.75070999999</v>
      </c>
      <c r="K305" s="25">
        <f t="shared" si="55"/>
        <v>220391.05571999995</v>
      </c>
      <c r="L305" s="25">
        <f t="shared" si="55"/>
        <v>222509.57816999999</v>
      </c>
      <c r="M305" s="25">
        <f t="shared" si="55"/>
        <v>223651.91997999995</v>
      </c>
      <c r="N305" s="25">
        <f t="shared" si="55"/>
        <v>225652.22845999993</v>
      </c>
      <c r="O305" s="25">
        <f t="shared" si="55"/>
        <v>227555.10359999991</v>
      </c>
      <c r="P305" s="25">
        <f t="shared" si="55"/>
        <v>229562.3787399999</v>
      </c>
      <c r="Q305" s="25">
        <f t="shared" si="55"/>
        <v>231957.22054999991</v>
      </c>
      <c r="R305" s="25">
        <f t="shared" si="55"/>
        <v>233622.06235999987</v>
      </c>
      <c r="S305" s="25">
        <f>SUM(S300:S304)</f>
        <v>221958.9404323076</v>
      </c>
      <c r="U305" s="263">
        <f>S305-('B-09 2025R'!T305/1)</f>
        <v>2.3075554054230452E-6</v>
      </c>
    </row>
    <row r="306" spans="1:21" x14ac:dyDescent="0.25">
      <c r="A306" s="253">
        <f t="shared" si="54"/>
        <v>9</v>
      </c>
      <c r="B306" s="258"/>
      <c r="U306" s="263"/>
    </row>
    <row r="307" spans="1:21" x14ac:dyDescent="0.25">
      <c r="A307" s="253">
        <f t="shared" si="54"/>
        <v>10</v>
      </c>
      <c r="B307" s="258"/>
      <c r="C307" s="253"/>
      <c r="D307" s="276" t="s">
        <v>126</v>
      </c>
      <c r="U307" s="263"/>
    </row>
    <row r="308" spans="1:21" x14ac:dyDescent="0.25">
      <c r="A308" s="253">
        <f t="shared" si="54"/>
        <v>11</v>
      </c>
      <c r="B308" s="258"/>
      <c r="C308" s="251">
        <v>34133</v>
      </c>
      <c r="D308" s="248" t="s">
        <v>56</v>
      </c>
      <c r="F308" s="262">
        <f>SUMIF('RESERVE BALANCES'!$A:$A,$C308,'RESERVE BALANCES'!AA:AA)/1000</f>
        <v>75.171190000000038</v>
      </c>
      <c r="G308" s="262">
        <f>SUMIF('RESERVE BALANCES'!$A:$A,$C308,'RESERVE BALANCES'!AB:AB)/1000</f>
        <v>77.490290000000044</v>
      </c>
      <c r="H308" s="262">
        <f>SUMIF('RESERVE BALANCES'!$A:$A,$C308,'RESERVE BALANCES'!AC:AC)/1000</f>
        <v>79.809390000000036</v>
      </c>
      <c r="I308" s="262">
        <f>SUMIF('RESERVE BALANCES'!$A:$A,$C308,'RESERVE BALANCES'!AD:AD)/1000</f>
        <v>82.128490000000042</v>
      </c>
      <c r="J308" s="262">
        <f>SUMIF('RESERVE BALANCES'!$A:$A,$C308,'RESERVE BALANCES'!AE:AE)/1000</f>
        <v>84.447590000000048</v>
      </c>
      <c r="K308" s="262">
        <f>SUMIF('RESERVE BALANCES'!$A:$A,$C308,'RESERVE BALANCES'!AF:AF)/1000</f>
        <v>86.766690000000054</v>
      </c>
      <c r="L308" s="262">
        <f>SUMIF('RESERVE BALANCES'!$A:$A,$C308,'RESERVE BALANCES'!AG:AG)/1000</f>
        <v>89.08579000000006</v>
      </c>
      <c r="M308" s="262">
        <f>SUMIF('RESERVE BALANCES'!$A:$A,$C308,'RESERVE BALANCES'!AH:AH)/1000</f>
        <v>91.404890000000066</v>
      </c>
      <c r="N308" s="262">
        <f>SUMIF('RESERVE BALANCES'!$A:$A,$C308,'RESERVE BALANCES'!AI:AI)/1000</f>
        <v>93.723990000000072</v>
      </c>
      <c r="O308" s="262">
        <f>SUMIF('RESERVE BALANCES'!$A:$A,$C308,'RESERVE BALANCES'!AJ:AJ)/1000</f>
        <v>96.043090000000078</v>
      </c>
      <c r="P308" s="262">
        <f>SUMIF('RESERVE BALANCES'!$A:$A,$C308,'RESERVE BALANCES'!AK:AK)/1000</f>
        <v>98.362190000000084</v>
      </c>
      <c r="Q308" s="262">
        <f>SUMIF('RESERVE BALANCES'!$A:$A,$C308,'RESERVE BALANCES'!AL:AL)/1000</f>
        <v>100.68129000000009</v>
      </c>
      <c r="R308" s="262">
        <f>SUMIF('RESERVE BALANCES'!$A:$A,$C308,'RESERVE BALANCES'!AM:AM)/1000</f>
        <v>103.0003900000001</v>
      </c>
      <c r="S308" s="22">
        <f>SUM(F308:R308)/(13)</f>
        <v>89.08579000000006</v>
      </c>
      <c r="U308" s="263">
        <f>S308-('B-09 2025R'!T308/1)</f>
        <v>0</v>
      </c>
    </row>
    <row r="309" spans="1:21" x14ac:dyDescent="0.25">
      <c r="A309" s="253">
        <f t="shared" si="54"/>
        <v>12</v>
      </c>
      <c r="B309" s="258"/>
      <c r="C309" s="251">
        <v>34233</v>
      </c>
      <c r="D309" s="248" t="s">
        <v>92</v>
      </c>
      <c r="F309" s="262">
        <f>SUMIF('RESERVE BALANCES'!$A:$A,$C309,'RESERVE BALANCES'!AA:AA)/1000</f>
        <v>1093.3202199999992</v>
      </c>
      <c r="G309" s="262">
        <f>SUMIF('RESERVE BALANCES'!$A:$A,$C309,'RESERVE BALANCES'!AB:AB)/1000</f>
        <v>1105.973819999999</v>
      </c>
      <c r="H309" s="262">
        <f>SUMIF('RESERVE BALANCES'!$A:$A,$C309,'RESERVE BALANCES'!AC:AC)/1000</f>
        <v>1118.6274199999991</v>
      </c>
      <c r="I309" s="262">
        <f>SUMIF('RESERVE BALANCES'!$A:$A,$C309,'RESERVE BALANCES'!AD:AD)/1000</f>
        <v>1131.2810199999992</v>
      </c>
      <c r="J309" s="262">
        <f>SUMIF('RESERVE BALANCES'!$A:$A,$C309,'RESERVE BALANCES'!AE:AE)/1000</f>
        <v>1143.9346199999993</v>
      </c>
      <c r="K309" s="262">
        <f>SUMIF('RESERVE BALANCES'!$A:$A,$C309,'RESERVE BALANCES'!AF:AF)/1000</f>
        <v>1156.5882199999994</v>
      </c>
      <c r="L309" s="262">
        <f>SUMIF('RESERVE BALANCES'!$A:$A,$C309,'RESERVE BALANCES'!AG:AG)/1000</f>
        <v>1169.2418199999995</v>
      </c>
      <c r="M309" s="262">
        <f>SUMIF('RESERVE BALANCES'!$A:$A,$C309,'RESERVE BALANCES'!AH:AH)/1000</f>
        <v>1181.8954199999996</v>
      </c>
      <c r="N309" s="262">
        <f>SUMIF('RESERVE BALANCES'!$A:$A,$C309,'RESERVE BALANCES'!AI:AI)/1000</f>
        <v>1194.5490199999997</v>
      </c>
      <c r="O309" s="262">
        <f>SUMIF('RESERVE BALANCES'!$A:$A,$C309,'RESERVE BALANCES'!AJ:AJ)/1000</f>
        <v>1207.2026199999998</v>
      </c>
      <c r="P309" s="262">
        <f>SUMIF('RESERVE BALANCES'!$A:$A,$C309,'RESERVE BALANCES'!AK:AK)/1000</f>
        <v>1219.8562199999999</v>
      </c>
      <c r="Q309" s="262">
        <f>SUMIF('RESERVE BALANCES'!$A:$A,$C309,'RESERVE BALANCES'!AL:AL)/1000</f>
        <v>1232.50982</v>
      </c>
      <c r="R309" s="262">
        <f>SUMIF('RESERVE BALANCES'!$A:$A,$C309,'RESERVE BALANCES'!AM:AM)/1000</f>
        <v>1245.1634200000001</v>
      </c>
      <c r="S309" s="22">
        <f>SUM(F309:R309)/(13)</f>
        <v>1169.2418199999995</v>
      </c>
      <c r="U309" s="263">
        <f>S309-('B-09 2025R'!T309/1)</f>
        <v>0</v>
      </c>
    </row>
    <row r="310" spans="1:21" x14ac:dyDescent="0.25">
      <c r="A310" s="253">
        <f t="shared" si="54"/>
        <v>13</v>
      </c>
      <c r="B310" s="258"/>
      <c r="C310" s="251">
        <v>34333</v>
      </c>
      <c r="D310" s="248" t="s">
        <v>93</v>
      </c>
      <c r="F310" s="262">
        <f>SUMIF('RESERVE BALANCES'!$A:$A,$C310,'RESERVE BALANCES'!AA:AA)/1000</f>
        <v>9023.4204900000059</v>
      </c>
      <c r="G310" s="262">
        <f>SUMIF('RESERVE BALANCES'!$A:$A,$C310,'RESERVE BALANCES'!AB:AB)/1000</f>
        <v>9053.1007400000053</v>
      </c>
      <c r="H310" s="262">
        <f>SUMIF('RESERVE BALANCES'!$A:$A,$C310,'RESERVE BALANCES'!AC:AC)/1000</f>
        <v>9082.7809900000066</v>
      </c>
      <c r="I310" s="262">
        <f>SUMIF('RESERVE BALANCES'!$A:$A,$C310,'RESERVE BALANCES'!AD:AD)/1000</f>
        <v>9112.461240000006</v>
      </c>
      <c r="J310" s="262">
        <f>SUMIF('RESERVE BALANCES'!$A:$A,$C310,'RESERVE BALANCES'!AE:AE)/1000</f>
        <v>9142.1414900000054</v>
      </c>
      <c r="K310" s="262">
        <f>SUMIF('RESERVE BALANCES'!$A:$A,$C310,'RESERVE BALANCES'!AF:AF)/1000</f>
        <v>9171.8217400000067</v>
      </c>
      <c r="L310" s="262">
        <f>SUMIF('RESERVE BALANCES'!$A:$A,$C310,'RESERVE BALANCES'!AG:AG)/1000</f>
        <v>9201.5019900000061</v>
      </c>
      <c r="M310" s="262">
        <f>SUMIF('RESERVE BALANCES'!$A:$A,$C310,'RESERVE BALANCES'!AH:AH)/1000</f>
        <v>9231.1822400000055</v>
      </c>
      <c r="N310" s="262">
        <f>SUMIF('RESERVE BALANCES'!$A:$A,$C310,'RESERVE BALANCES'!AI:AI)/1000</f>
        <v>9260.862490000005</v>
      </c>
      <c r="O310" s="262">
        <f>SUMIF('RESERVE BALANCES'!$A:$A,$C310,'RESERVE BALANCES'!AJ:AJ)/1000</f>
        <v>9290.5427400000062</v>
      </c>
      <c r="P310" s="262">
        <f>SUMIF('RESERVE BALANCES'!$A:$A,$C310,'RESERVE BALANCES'!AK:AK)/1000</f>
        <v>9320.2229900000057</v>
      </c>
      <c r="Q310" s="262">
        <f>SUMIF('RESERVE BALANCES'!$A:$A,$C310,'RESERVE BALANCES'!AL:AL)/1000</f>
        <v>9349.9032400000051</v>
      </c>
      <c r="R310" s="262">
        <f>SUMIF('RESERVE BALANCES'!$A:$A,$C310,'RESERVE BALANCES'!AM:AM)/1000</f>
        <v>9379.5834900000063</v>
      </c>
      <c r="S310" s="22">
        <f>SUM(F310:R310)/(13)</f>
        <v>9201.5019900000043</v>
      </c>
      <c r="U310" s="263">
        <f>S310-('B-09 2025R'!T310/1)</f>
        <v>0</v>
      </c>
    </row>
    <row r="311" spans="1:21" x14ac:dyDescent="0.25">
      <c r="A311" s="253">
        <f t="shared" si="54"/>
        <v>14</v>
      </c>
      <c r="B311" s="258"/>
      <c r="C311" s="251">
        <v>34533</v>
      </c>
      <c r="D311" s="248" t="s">
        <v>59</v>
      </c>
      <c r="F311" s="262">
        <f>SUMIF('RESERVE BALANCES'!$A:$A,$C311,'RESERVE BALANCES'!AA:AA)/1000</f>
        <v>6497.5046499999926</v>
      </c>
      <c r="G311" s="262">
        <f>SUMIF('RESERVE BALANCES'!$A:$A,$C311,'RESERVE BALANCES'!AB:AB)/1000</f>
        <v>6527.8610399999925</v>
      </c>
      <c r="H311" s="262">
        <f>SUMIF('RESERVE BALANCES'!$A:$A,$C311,'RESERVE BALANCES'!AC:AC)/1000</f>
        <v>6558.2174299999924</v>
      </c>
      <c r="I311" s="262">
        <f>SUMIF('RESERVE BALANCES'!$A:$A,$C311,'RESERVE BALANCES'!AD:AD)/1000</f>
        <v>6588.5738199999923</v>
      </c>
      <c r="J311" s="262">
        <f>SUMIF('RESERVE BALANCES'!$A:$A,$C311,'RESERVE BALANCES'!AE:AE)/1000</f>
        <v>6618.9302099999913</v>
      </c>
      <c r="K311" s="262">
        <f>SUMIF('RESERVE BALANCES'!$A:$A,$C311,'RESERVE BALANCES'!AF:AF)/1000</f>
        <v>6649.2865999999913</v>
      </c>
      <c r="L311" s="262">
        <f>SUMIF('RESERVE BALANCES'!$A:$A,$C311,'RESERVE BALANCES'!AG:AG)/1000</f>
        <v>6679.6429899999912</v>
      </c>
      <c r="M311" s="262">
        <f>SUMIF('RESERVE BALANCES'!$A:$A,$C311,'RESERVE BALANCES'!AH:AH)/1000</f>
        <v>6709.9993799999902</v>
      </c>
      <c r="N311" s="262">
        <f>SUMIF('RESERVE BALANCES'!$A:$A,$C311,'RESERVE BALANCES'!AI:AI)/1000</f>
        <v>6740.3557699999901</v>
      </c>
      <c r="O311" s="262">
        <f>SUMIF('RESERVE BALANCES'!$A:$A,$C311,'RESERVE BALANCES'!AJ:AJ)/1000</f>
        <v>6770.71215999999</v>
      </c>
      <c r="P311" s="262">
        <f>SUMIF('RESERVE BALANCES'!$A:$A,$C311,'RESERVE BALANCES'!AK:AK)/1000</f>
        <v>6801.06854999999</v>
      </c>
      <c r="Q311" s="262">
        <f>SUMIF('RESERVE BALANCES'!$A:$A,$C311,'RESERVE BALANCES'!AL:AL)/1000</f>
        <v>6831.424939999989</v>
      </c>
      <c r="R311" s="262">
        <f>SUMIF('RESERVE BALANCES'!$A:$A,$C311,'RESERVE BALANCES'!AM:AM)/1000</f>
        <v>6861.7813299999889</v>
      </c>
      <c r="S311" s="22">
        <f>SUM(F311:R311)/(13)</f>
        <v>6679.6429899999912</v>
      </c>
      <c r="U311" s="263">
        <f>S311-('B-09 2025R'!T311/1)</f>
        <v>-9.0949470177292824E-12</v>
      </c>
    </row>
    <row r="312" spans="1:21" x14ac:dyDescent="0.25">
      <c r="A312" s="253">
        <f t="shared" si="54"/>
        <v>15</v>
      </c>
      <c r="B312" s="258"/>
      <c r="C312" s="251">
        <v>34633</v>
      </c>
      <c r="D312" s="248" t="s">
        <v>60</v>
      </c>
      <c r="F312" s="262">
        <f>SUMIF('RESERVE BALANCES'!$A:$A,$C312,'RESERVE BALANCES'!AA:AA)/1000</f>
        <v>0.48696000000000011</v>
      </c>
      <c r="G312" s="262">
        <f>SUMIF('RESERVE BALANCES'!$A:$A,$C312,'RESERVE BALANCES'!AB:AB)/1000</f>
        <v>0.48912000000000011</v>
      </c>
      <c r="H312" s="262">
        <f>SUMIF('RESERVE BALANCES'!$A:$A,$C312,'RESERVE BALANCES'!AC:AC)/1000</f>
        <v>0.49128000000000016</v>
      </c>
      <c r="I312" s="262">
        <f>SUMIF('RESERVE BALANCES'!$A:$A,$C312,'RESERVE BALANCES'!AD:AD)/1000</f>
        <v>0.49344000000000016</v>
      </c>
      <c r="J312" s="262">
        <f>SUMIF('RESERVE BALANCES'!$A:$A,$C312,'RESERVE BALANCES'!AE:AE)/1000</f>
        <v>0.49560000000000021</v>
      </c>
      <c r="K312" s="262">
        <f>SUMIF('RESERVE BALANCES'!$A:$A,$C312,'RESERVE BALANCES'!AF:AF)/1000</f>
        <v>0.4977600000000002</v>
      </c>
      <c r="L312" s="262">
        <f>SUMIF('RESERVE BALANCES'!$A:$A,$C312,'RESERVE BALANCES'!AG:AG)/1000</f>
        <v>0.49992000000000025</v>
      </c>
      <c r="M312" s="262">
        <f>SUMIF('RESERVE BALANCES'!$A:$A,$C312,'RESERVE BALANCES'!AH:AH)/1000</f>
        <v>0.5020800000000003</v>
      </c>
      <c r="N312" s="262">
        <f>SUMIF('RESERVE BALANCES'!$A:$A,$C312,'RESERVE BALANCES'!AI:AI)/1000</f>
        <v>0.50424000000000024</v>
      </c>
      <c r="O312" s="262">
        <f>SUMIF('RESERVE BALANCES'!$A:$A,$C312,'RESERVE BALANCES'!AJ:AJ)/1000</f>
        <v>0.50640000000000029</v>
      </c>
      <c r="P312" s="262">
        <f>SUMIF('RESERVE BALANCES'!$A:$A,$C312,'RESERVE BALANCES'!AK:AK)/1000</f>
        <v>0.50856000000000035</v>
      </c>
      <c r="Q312" s="262">
        <f>SUMIF('RESERVE BALANCES'!$A:$A,$C312,'RESERVE BALANCES'!AL:AL)/1000</f>
        <v>0.5107200000000004</v>
      </c>
      <c r="R312" s="262">
        <f>SUMIF('RESERVE BALANCES'!$A:$A,$C312,'RESERVE BALANCES'!AM:AM)/1000</f>
        <v>0.51288000000000034</v>
      </c>
      <c r="S312" s="22">
        <f>SUM(F312:R312)/(13)</f>
        <v>0.49992000000000014</v>
      </c>
      <c r="U312" s="263">
        <f>S312-('B-09 2025R'!T312/1)</f>
        <v>0</v>
      </c>
    </row>
    <row r="313" spans="1:21" x14ac:dyDescent="0.25">
      <c r="A313" s="253">
        <f t="shared" si="54"/>
        <v>16</v>
      </c>
      <c r="B313" s="258"/>
      <c r="D313" s="276" t="s">
        <v>127</v>
      </c>
      <c r="F313" s="25">
        <f>SUM(F308:F312)</f>
        <v>16689.903509999996</v>
      </c>
      <c r="G313" s="25">
        <f t="shared" ref="G313:R313" si="56">SUM(G308:G312)</f>
        <v>16764.915009999997</v>
      </c>
      <c r="H313" s="25">
        <f t="shared" si="56"/>
        <v>16839.926509999998</v>
      </c>
      <c r="I313" s="25">
        <f t="shared" si="56"/>
        <v>16914.938009999998</v>
      </c>
      <c r="J313" s="25">
        <f t="shared" si="56"/>
        <v>16989.949509999995</v>
      </c>
      <c r="K313" s="25">
        <f t="shared" si="56"/>
        <v>17064.961009999995</v>
      </c>
      <c r="L313" s="25">
        <f t="shared" si="56"/>
        <v>17139.972509999996</v>
      </c>
      <c r="M313" s="25">
        <f t="shared" si="56"/>
        <v>17214.984009999993</v>
      </c>
      <c r="N313" s="25">
        <f t="shared" si="56"/>
        <v>17289.995509999993</v>
      </c>
      <c r="O313" s="25">
        <f t="shared" si="56"/>
        <v>17365.007009999994</v>
      </c>
      <c r="P313" s="25">
        <f t="shared" si="56"/>
        <v>17440.018509999994</v>
      </c>
      <c r="Q313" s="25">
        <f t="shared" si="56"/>
        <v>17515.030009999991</v>
      </c>
      <c r="R313" s="25">
        <f t="shared" si="56"/>
        <v>17590.041509999992</v>
      </c>
      <c r="S313" s="25">
        <f>SUM(S308:S312)</f>
        <v>17139.972509999996</v>
      </c>
      <c r="U313" s="263">
        <f>S313-('B-09 2025R'!T313/1)</f>
        <v>0</v>
      </c>
    </row>
    <row r="314" spans="1:21" x14ac:dyDescent="0.25">
      <c r="A314" s="253">
        <f t="shared" si="54"/>
        <v>17</v>
      </c>
      <c r="B314" s="258"/>
      <c r="U314" s="263"/>
    </row>
    <row r="315" spans="1:21" x14ac:dyDescent="0.25">
      <c r="A315" s="253">
        <f t="shared" si="54"/>
        <v>18</v>
      </c>
      <c r="B315" s="258"/>
      <c r="C315" s="253"/>
      <c r="D315" s="276" t="s">
        <v>128</v>
      </c>
      <c r="U315" s="263"/>
    </row>
    <row r="316" spans="1:21" x14ac:dyDescent="0.25">
      <c r="A316" s="253">
        <f t="shared" si="54"/>
        <v>19</v>
      </c>
      <c r="B316" s="258"/>
      <c r="C316" s="251">
        <v>34134</v>
      </c>
      <c r="D316" s="248" t="s">
        <v>56</v>
      </c>
      <c r="F316" s="262">
        <f>SUMIF('RESERVE BALANCES'!$A:$A,$C316,'RESERVE BALANCES'!AA:AA)/1000</f>
        <v>-73.139029999999934</v>
      </c>
      <c r="G316" s="262">
        <f>SUMIF('RESERVE BALANCES'!$A:$A,$C316,'RESERVE BALANCES'!AB:AB)/1000</f>
        <v>-71.917259999999942</v>
      </c>
      <c r="H316" s="262">
        <f>SUMIF('RESERVE BALANCES'!$A:$A,$C316,'RESERVE BALANCES'!AC:AC)/1000</f>
        <v>-70.695489999999936</v>
      </c>
      <c r="I316" s="262">
        <f>SUMIF('RESERVE BALANCES'!$A:$A,$C316,'RESERVE BALANCES'!AD:AD)/1000</f>
        <v>-69.473719999999929</v>
      </c>
      <c r="J316" s="262">
        <f>SUMIF('RESERVE BALANCES'!$A:$A,$C316,'RESERVE BALANCES'!AE:AE)/1000</f>
        <v>-68.251949999999923</v>
      </c>
      <c r="K316" s="262">
        <f>SUMIF('RESERVE BALANCES'!$A:$A,$C316,'RESERVE BALANCES'!AF:AF)/1000</f>
        <v>-67.030179999999916</v>
      </c>
      <c r="L316" s="262">
        <f>SUMIF('RESERVE BALANCES'!$A:$A,$C316,'RESERVE BALANCES'!AG:AG)/1000</f>
        <v>-65.80840999999991</v>
      </c>
      <c r="M316" s="262">
        <f>SUMIF('RESERVE BALANCES'!$A:$A,$C316,'RESERVE BALANCES'!AH:AH)/1000</f>
        <v>-64.586639999999917</v>
      </c>
      <c r="N316" s="262">
        <f>SUMIF('RESERVE BALANCES'!$A:$A,$C316,'RESERVE BALANCES'!AI:AI)/1000</f>
        <v>-63.364869999999925</v>
      </c>
      <c r="O316" s="262">
        <f>SUMIF('RESERVE BALANCES'!$A:$A,$C316,'RESERVE BALANCES'!AJ:AJ)/1000</f>
        <v>-62.143099999999926</v>
      </c>
      <c r="P316" s="262">
        <f>SUMIF('RESERVE BALANCES'!$A:$A,$C316,'RESERVE BALANCES'!AK:AK)/1000</f>
        <v>-60.921329999999926</v>
      </c>
      <c r="Q316" s="262">
        <f>SUMIF('RESERVE BALANCES'!$A:$A,$C316,'RESERVE BALANCES'!AL:AL)/1000</f>
        <v>-59.699559999999934</v>
      </c>
      <c r="R316" s="262">
        <f>SUMIF('RESERVE BALANCES'!$A:$A,$C316,'RESERVE BALANCES'!AM:AM)/1000</f>
        <v>-58.477789999999935</v>
      </c>
      <c r="S316" s="22">
        <f>SUM(F316:R316)/(13)</f>
        <v>-65.808409999999924</v>
      </c>
      <c r="U316" s="263">
        <f>S316-('B-09 2025R'!T316/1)</f>
        <v>0</v>
      </c>
    </row>
    <row r="317" spans="1:21" x14ac:dyDescent="0.25">
      <c r="A317" s="253">
        <f t="shared" si="54"/>
        <v>20</v>
      </c>
      <c r="B317" s="258"/>
      <c r="C317" s="251">
        <v>34234</v>
      </c>
      <c r="D317" s="248" t="s">
        <v>92</v>
      </c>
      <c r="F317" s="262">
        <f>SUMIF('RESERVE BALANCES'!$A:$A,$C317,'RESERVE BALANCES'!AA:AA)/1000</f>
        <v>1414.6283200000016</v>
      </c>
      <c r="G317" s="262">
        <f>SUMIF('RESERVE BALANCES'!$A:$A,$C317,'RESERVE BALANCES'!AB:AB)/1000</f>
        <v>1422.5527500000017</v>
      </c>
      <c r="H317" s="262">
        <f>SUMIF('RESERVE BALANCES'!$A:$A,$C317,'RESERVE BALANCES'!AC:AC)/1000</f>
        <v>1430.4771800000015</v>
      </c>
      <c r="I317" s="262">
        <f>SUMIF('RESERVE BALANCES'!$A:$A,$C317,'RESERVE BALANCES'!AD:AD)/1000</f>
        <v>1438.4016100000015</v>
      </c>
      <c r="J317" s="262">
        <f>SUMIF('RESERVE BALANCES'!$A:$A,$C317,'RESERVE BALANCES'!AE:AE)/1000</f>
        <v>1446.3260400000015</v>
      </c>
      <c r="K317" s="262">
        <f>SUMIF('RESERVE BALANCES'!$A:$A,$C317,'RESERVE BALANCES'!AF:AF)/1000</f>
        <v>1454.2504700000013</v>
      </c>
      <c r="L317" s="262">
        <f>SUMIF('RESERVE BALANCES'!$A:$A,$C317,'RESERVE BALANCES'!AG:AG)/1000</f>
        <v>1462.1749000000013</v>
      </c>
      <c r="M317" s="262">
        <f>SUMIF('RESERVE BALANCES'!$A:$A,$C317,'RESERVE BALANCES'!AH:AH)/1000</f>
        <v>1470.0993300000011</v>
      </c>
      <c r="N317" s="262">
        <f>SUMIF('RESERVE BALANCES'!$A:$A,$C317,'RESERVE BALANCES'!AI:AI)/1000</f>
        <v>1478.0237600000012</v>
      </c>
      <c r="O317" s="262">
        <f>SUMIF('RESERVE BALANCES'!$A:$A,$C317,'RESERVE BALANCES'!AJ:AJ)/1000</f>
        <v>1485.9481900000012</v>
      </c>
      <c r="P317" s="262">
        <f>SUMIF('RESERVE BALANCES'!$A:$A,$C317,'RESERVE BALANCES'!AK:AK)/1000</f>
        <v>1493.872620000001</v>
      </c>
      <c r="Q317" s="262">
        <f>SUMIF('RESERVE BALANCES'!$A:$A,$C317,'RESERVE BALANCES'!AL:AL)/1000</f>
        <v>1501.797050000001</v>
      </c>
      <c r="R317" s="262">
        <f>SUMIF('RESERVE BALANCES'!$A:$A,$C317,'RESERVE BALANCES'!AM:AM)/1000</f>
        <v>1509.7214800000008</v>
      </c>
      <c r="S317" s="22">
        <f>SUM(F317:R317)/(13)</f>
        <v>1462.1749000000013</v>
      </c>
      <c r="U317" s="263">
        <f>S317-('B-09 2025R'!T317/1)</f>
        <v>0</v>
      </c>
    </row>
    <row r="318" spans="1:21" x14ac:dyDescent="0.25">
      <c r="A318" s="253">
        <f t="shared" si="54"/>
        <v>21</v>
      </c>
      <c r="B318" s="258"/>
      <c r="C318" s="251">
        <v>34334</v>
      </c>
      <c r="D318" s="248" t="s">
        <v>93</v>
      </c>
      <c r="F318" s="262">
        <f>SUMIF('RESERVE BALANCES'!$A:$A,$C318,'RESERVE BALANCES'!AA:AA)/1000</f>
        <v>9491.777740000005</v>
      </c>
      <c r="G318" s="262">
        <f>SUMIF('RESERVE BALANCES'!$A:$A,$C318,'RESERVE BALANCES'!AB:AB)/1000</f>
        <v>9519.2000900000057</v>
      </c>
      <c r="H318" s="262">
        <f>SUMIF('RESERVE BALANCES'!$A:$A,$C318,'RESERVE BALANCES'!AC:AC)/1000</f>
        <v>9546.6224400000046</v>
      </c>
      <c r="I318" s="262">
        <f>SUMIF('RESERVE BALANCES'!$A:$A,$C318,'RESERVE BALANCES'!AD:AD)/1000</f>
        <v>9574.0447900000054</v>
      </c>
      <c r="J318" s="262">
        <f>SUMIF('RESERVE BALANCES'!$A:$A,$C318,'RESERVE BALANCES'!AE:AE)/1000</f>
        <v>9601.4671400000043</v>
      </c>
      <c r="K318" s="262">
        <f>SUMIF('RESERVE BALANCES'!$A:$A,$C318,'RESERVE BALANCES'!AF:AF)/1000</f>
        <v>9628.8894900000032</v>
      </c>
      <c r="L318" s="262">
        <f>SUMIF('RESERVE BALANCES'!$A:$A,$C318,'RESERVE BALANCES'!AG:AG)/1000</f>
        <v>9656.3118400000039</v>
      </c>
      <c r="M318" s="262">
        <f>SUMIF('RESERVE BALANCES'!$A:$A,$C318,'RESERVE BALANCES'!AH:AH)/1000</f>
        <v>9683.7341900000029</v>
      </c>
      <c r="N318" s="262">
        <f>SUMIF('RESERVE BALANCES'!$A:$A,$C318,'RESERVE BALANCES'!AI:AI)/1000</f>
        <v>9711.1565400000036</v>
      </c>
      <c r="O318" s="262">
        <f>SUMIF('RESERVE BALANCES'!$A:$A,$C318,'RESERVE BALANCES'!AJ:AJ)/1000</f>
        <v>9738.5788900000025</v>
      </c>
      <c r="P318" s="262">
        <f>SUMIF('RESERVE BALANCES'!$A:$A,$C318,'RESERVE BALANCES'!AK:AK)/1000</f>
        <v>9766.0012400000014</v>
      </c>
      <c r="Q318" s="262">
        <f>SUMIF('RESERVE BALANCES'!$A:$A,$C318,'RESERVE BALANCES'!AL:AL)/1000</f>
        <v>9793.4235900000022</v>
      </c>
      <c r="R318" s="262">
        <f>SUMIF('RESERVE BALANCES'!$A:$A,$C318,'RESERVE BALANCES'!AM:AM)/1000</f>
        <v>9820.8459400000011</v>
      </c>
      <c r="S318" s="22">
        <f>SUM(F318:R318)/(13)</f>
        <v>9656.3118400000058</v>
      </c>
      <c r="U318" s="263">
        <f>S318-('B-09 2025R'!T318/1)</f>
        <v>0</v>
      </c>
    </row>
    <row r="319" spans="1:21" x14ac:dyDescent="0.25">
      <c r="A319" s="253">
        <f t="shared" si="54"/>
        <v>22</v>
      </c>
      <c r="B319" s="258"/>
      <c r="C319" s="251">
        <v>34534</v>
      </c>
      <c r="D319" s="248" t="s">
        <v>59</v>
      </c>
      <c r="F319" s="262">
        <f>SUMIF('RESERVE BALANCES'!$A:$A,$C319,'RESERVE BALANCES'!AA:AA)/1000</f>
        <v>2059.9009699999992</v>
      </c>
      <c r="G319" s="262">
        <f>SUMIF('RESERVE BALANCES'!$A:$A,$C319,'RESERVE BALANCES'!AB:AB)/1000</f>
        <v>2068.3845699999993</v>
      </c>
      <c r="H319" s="262">
        <f>SUMIF('RESERVE BALANCES'!$A:$A,$C319,'RESERVE BALANCES'!AC:AC)/1000</f>
        <v>2076.8681699999993</v>
      </c>
      <c r="I319" s="262">
        <f>SUMIF('RESERVE BALANCES'!$A:$A,$C319,'RESERVE BALANCES'!AD:AD)/1000</f>
        <v>2085.3517699999993</v>
      </c>
      <c r="J319" s="262">
        <f>SUMIF('RESERVE BALANCES'!$A:$A,$C319,'RESERVE BALANCES'!AE:AE)/1000</f>
        <v>2093.8353699999993</v>
      </c>
      <c r="K319" s="262">
        <f>SUMIF('RESERVE BALANCES'!$A:$A,$C319,'RESERVE BALANCES'!AF:AF)/1000</f>
        <v>2102.3189699999994</v>
      </c>
      <c r="L319" s="262">
        <f>SUMIF('RESERVE BALANCES'!$A:$A,$C319,'RESERVE BALANCES'!AG:AG)/1000</f>
        <v>2110.8025699999994</v>
      </c>
      <c r="M319" s="262">
        <f>SUMIF('RESERVE BALANCES'!$A:$A,$C319,'RESERVE BALANCES'!AH:AH)/1000</f>
        <v>2119.2861699999994</v>
      </c>
      <c r="N319" s="262">
        <f>SUMIF('RESERVE BALANCES'!$A:$A,$C319,'RESERVE BALANCES'!AI:AI)/1000</f>
        <v>2127.7697699999994</v>
      </c>
      <c r="O319" s="262">
        <f>SUMIF('RESERVE BALANCES'!$A:$A,$C319,'RESERVE BALANCES'!AJ:AJ)/1000</f>
        <v>2136.2533699999994</v>
      </c>
      <c r="P319" s="262">
        <f>SUMIF('RESERVE BALANCES'!$A:$A,$C319,'RESERVE BALANCES'!AK:AK)/1000</f>
        <v>2144.7369699999999</v>
      </c>
      <c r="Q319" s="262">
        <f>SUMIF('RESERVE BALANCES'!$A:$A,$C319,'RESERVE BALANCES'!AL:AL)/1000</f>
        <v>2153.22057</v>
      </c>
      <c r="R319" s="262">
        <f>SUMIF('RESERVE BALANCES'!$A:$A,$C319,'RESERVE BALANCES'!AM:AM)/1000</f>
        <v>2161.70417</v>
      </c>
      <c r="S319" s="22">
        <f>SUM(F319:R319)/(13)</f>
        <v>2110.8025699999998</v>
      </c>
      <c r="U319" s="263">
        <f>S319-('B-09 2025R'!T319/1)</f>
        <v>0</v>
      </c>
    </row>
    <row r="320" spans="1:21" x14ac:dyDescent="0.25">
      <c r="A320" s="253">
        <f t="shared" si="54"/>
        <v>23</v>
      </c>
      <c r="B320" s="258"/>
      <c r="C320" s="251">
        <v>34634</v>
      </c>
      <c r="D320" s="248" t="s">
        <v>60</v>
      </c>
      <c r="F320" s="262">
        <f>SUMIF('RESERVE BALANCES'!$A:$A,$C320,'RESERVE BALANCES'!AA:AA)/1000</f>
        <v>0.48696000000000011</v>
      </c>
      <c r="G320" s="262">
        <f>SUMIF('RESERVE BALANCES'!$A:$A,$C320,'RESERVE BALANCES'!AB:AB)/1000</f>
        <v>0.48912000000000011</v>
      </c>
      <c r="H320" s="262">
        <f>SUMIF('RESERVE BALANCES'!$A:$A,$C320,'RESERVE BALANCES'!AC:AC)/1000</f>
        <v>0.49128000000000016</v>
      </c>
      <c r="I320" s="262">
        <f>SUMIF('RESERVE BALANCES'!$A:$A,$C320,'RESERVE BALANCES'!AD:AD)/1000</f>
        <v>0.49344000000000016</v>
      </c>
      <c r="J320" s="262">
        <f>SUMIF('RESERVE BALANCES'!$A:$A,$C320,'RESERVE BALANCES'!AE:AE)/1000</f>
        <v>0.49560000000000021</v>
      </c>
      <c r="K320" s="262">
        <f>SUMIF('RESERVE BALANCES'!$A:$A,$C320,'RESERVE BALANCES'!AF:AF)/1000</f>
        <v>0.4977600000000002</v>
      </c>
      <c r="L320" s="262">
        <f>SUMIF('RESERVE BALANCES'!$A:$A,$C320,'RESERVE BALANCES'!AG:AG)/1000</f>
        <v>0.49992000000000025</v>
      </c>
      <c r="M320" s="262">
        <f>SUMIF('RESERVE BALANCES'!$A:$A,$C320,'RESERVE BALANCES'!AH:AH)/1000</f>
        <v>0.5020800000000003</v>
      </c>
      <c r="N320" s="262">
        <f>SUMIF('RESERVE BALANCES'!$A:$A,$C320,'RESERVE BALANCES'!AI:AI)/1000</f>
        <v>0.50424000000000024</v>
      </c>
      <c r="O320" s="262">
        <f>SUMIF('RESERVE BALANCES'!$A:$A,$C320,'RESERVE BALANCES'!AJ:AJ)/1000</f>
        <v>0.50640000000000029</v>
      </c>
      <c r="P320" s="262">
        <f>SUMIF('RESERVE BALANCES'!$A:$A,$C320,'RESERVE BALANCES'!AK:AK)/1000</f>
        <v>0.50856000000000035</v>
      </c>
      <c r="Q320" s="262">
        <f>SUMIF('RESERVE BALANCES'!$A:$A,$C320,'RESERVE BALANCES'!AL:AL)/1000</f>
        <v>0.5107200000000004</v>
      </c>
      <c r="R320" s="262">
        <f>SUMIF('RESERVE BALANCES'!$A:$A,$C320,'RESERVE BALANCES'!AM:AM)/1000</f>
        <v>0.51288000000000034</v>
      </c>
      <c r="S320" s="22">
        <f>SUM(F320:R320)/(13)</f>
        <v>0.49992000000000014</v>
      </c>
      <c r="U320" s="263">
        <f>S320-('B-09 2025R'!T320/1)</f>
        <v>0</v>
      </c>
    </row>
    <row r="321" spans="1:21" x14ac:dyDescent="0.25">
      <c r="A321" s="253">
        <f t="shared" si="54"/>
        <v>24</v>
      </c>
      <c r="B321" s="258"/>
      <c r="C321" s="253"/>
      <c r="D321" s="276" t="s">
        <v>129</v>
      </c>
      <c r="F321" s="25">
        <f>SUM(F316:F320)</f>
        <v>12893.654960000005</v>
      </c>
      <c r="G321" s="25">
        <f t="shared" ref="G321:R321" si="57">SUM(G316:G320)</f>
        <v>12938.709270000008</v>
      </c>
      <c r="H321" s="25">
        <f t="shared" si="57"/>
        <v>12983.763580000006</v>
      </c>
      <c r="I321" s="25">
        <f t="shared" si="57"/>
        <v>13028.817890000006</v>
      </c>
      <c r="J321" s="25">
        <f t="shared" si="57"/>
        <v>13073.872200000005</v>
      </c>
      <c r="K321" s="25">
        <f t="shared" si="57"/>
        <v>13118.926510000003</v>
      </c>
      <c r="L321" s="25">
        <f t="shared" si="57"/>
        <v>13163.980820000006</v>
      </c>
      <c r="M321" s="25">
        <f t="shared" si="57"/>
        <v>13209.035130000004</v>
      </c>
      <c r="N321" s="25">
        <f t="shared" si="57"/>
        <v>13254.089440000003</v>
      </c>
      <c r="O321" s="25">
        <f t="shared" si="57"/>
        <v>13299.143750000005</v>
      </c>
      <c r="P321" s="25">
        <f t="shared" si="57"/>
        <v>13344.198060000002</v>
      </c>
      <c r="Q321" s="25">
        <f t="shared" si="57"/>
        <v>13389.252370000002</v>
      </c>
      <c r="R321" s="25">
        <f t="shared" si="57"/>
        <v>13434.306680000003</v>
      </c>
      <c r="S321" s="25">
        <f>SUM(S316:S320)</f>
        <v>13163.980820000008</v>
      </c>
      <c r="U321" s="263">
        <f>S321-('B-09 2025R'!T321/1)</f>
        <v>0</v>
      </c>
    </row>
    <row r="322" spans="1:21" x14ac:dyDescent="0.25">
      <c r="A322" s="253">
        <f t="shared" si="54"/>
        <v>25</v>
      </c>
      <c r="B322" s="258"/>
      <c r="U322" s="263"/>
    </row>
    <row r="323" spans="1:21" x14ac:dyDescent="0.25">
      <c r="A323" s="253">
        <f t="shared" si="54"/>
        <v>26</v>
      </c>
      <c r="B323" s="258"/>
      <c r="C323" s="267"/>
      <c r="D323" s="276" t="s">
        <v>130</v>
      </c>
      <c r="E323" s="253"/>
      <c r="F323" s="277"/>
      <c r="G323" s="277"/>
      <c r="H323" s="277"/>
      <c r="I323" s="277"/>
      <c r="J323" s="277"/>
      <c r="K323" s="277"/>
      <c r="L323" s="277"/>
      <c r="M323" s="277"/>
      <c r="N323" s="277"/>
      <c r="O323" s="277"/>
      <c r="P323" s="277"/>
      <c r="Q323" s="277"/>
      <c r="R323" s="277"/>
      <c r="S323" s="251"/>
      <c r="U323" s="263"/>
    </row>
    <row r="324" spans="1:21" x14ac:dyDescent="0.25">
      <c r="A324" s="253">
        <f t="shared" si="54"/>
        <v>27</v>
      </c>
      <c r="B324" s="258"/>
      <c r="C324" s="251">
        <v>34135</v>
      </c>
      <c r="D324" s="248" t="s">
        <v>56</v>
      </c>
      <c r="E324" s="253"/>
      <c r="F324" s="262">
        <f>SUMIF('RESERVE BALANCES'!$A:$A,$C324,'RESERVE BALANCES'!AA:AA)/1000</f>
        <v>-27.676379999999998</v>
      </c>
      <c r="G324" s="262">
        <f>SUMIF('RESERVE BALANCES'!$A:$A,$C324,'RESERVE BALANCES'!AB:AB)/1000</f>
        <v>-24.464269999999996</v>
      </c>
      <c r="H324" s="262">
        <f>SUMIF('RESERVE BALANCES'!$A:$A,$C324,'RESERVE BALANCES'!AC:AC)/1000</f>
        <v>-21.252159999999996</v>
      </c>
      <c r="I324" s="262">
        <f>SUMIF('RESERVE BALANCES'!$A:$A,$C324,'RESERVE BALANCES'!AD:AD)/1000</f>
        <v>-18.040049999999997</v>
      </c>
      <c r="J324" s="262">
        <f>SUMIF('RESERVE BALANCES'!$A:$A,$C324,'RESERVE BALANCES'!AE:AE)/1000</f>
        <v>-14.827939999999995</v>
      </c>
      <c r="K324" s="262">
        <f>SUMIF('RESERVE BALANCES'!$A:$A,$C324,'RESERVE BALANCES'!AF:AF)/1000</f>
        <v>-11.615829999999994</v>
      </c>
      <c r="L324" s="262">
        <f>SUMIF('RESERVE BALANCES'!$A:$A,$C324,'RESERVE BALANCES'!AG:AG)/1000</f>
        <v>-8.4037199999999945</v>
      </c>
      <c r="M324" s="262">
        <f>SUMIF('RESERVE BALANCES'!$A:$A,$C324,'RESERVE BALANCES'!AH:AH)/1000</f>
        <v>-5.1916099999999936</v>
      </c>
      <c r="N324" s="262">
        <f>SUMIF('RESERVE BALANCES'!$A:$A,$C324,'RESERVE BALANCES'!AI:AI)/1000</f>
        <v>-1.9794999999999932</v>
      </c>
      <c r="O324" s="262">
        <f>SUMIF('RESERVE BALANCES'!$A:$A,$C324,'RESERVE BALANCES'!AJ:AJ)/1000</f>
        <v>1.2326100000000069</v>
      </c>
      <c r="P324" s="262">
        <f>SUMIF('RESERVE BALANCES'!$A:$A,$C324,'RESERVE BALANCES'!AK:AK)/1000</f>
        <v>4.4447200000000064</v>
      </c>
      <c r="Q324" s="262">
        <f>SUMIF('RESERVE BALANCES'!$A:$A,$C324,'RESERVE BALANCES'!AL:AL)/1000</f>
        <v>7.6568300000000074</v>
      </c>
      <c r="R324" s="262">
        <f>SUMIF('RESERVE BALANCES'!$A:$A,$C324,'RESERVE BALANCES'!AM:AM)/1000</f>
        <v>10.868940000000007</v>
      </c>
      <c r="S324" s="22">
        <f>SUM(F324:R324)/(13)</f>
        <v>-8.4037199999999963</v>
      </c>
      <c r="U324" s="263">
        <f>S324-('B-09 2025R'!T324/1)</f>
        <v>0</v>
      </c>
    </row>
    <row r="325" spans="1:21" x14ac:dyDescent="0.25">
      <c r="A325" s="253">
        <f t="shared" si="54"/>
        <v>28</v>
      </c>
      <c r="B325" s="258"/>
      <c r="C325" s="251">
        <v>34235</v>
      </c>
      <c r="D325" s="248" t="s">
        <v>92</v>
      </c>
      <c r="E325" s="253"/>
      <c r="F325" s="262">
        <f>SUMIF('RESERVE BALANCES'!$A:$A,$C325,'RESERVE BALANCES'!AA:AA)/1000</f>
        <v>844.70081000000027</v>
      </c>
      <c r="G325" s="262">
        <f>SUMIF('RESERVE BALANCES'!$A:$A,$C325,'RESERVE BALANCES'!AB:AB)/1000</f>
        <v>850.35514000000023</v>
      </c>
      <c r="H325" s="262">
        <f>SUMIF('RESERVE BALANCES'!$A:$A,$C325,'RESERVE BALANCES'!AC:AC)/1000</f>
        <v>856.00947000000019</v>
      </c>
      <c r="I325" s="262">
        <f>SUMIF('RESERVE BALANCES'!$A:$A,$C325,'RESERVE BALANCES'!AD:AD)/1000</f>
        <v>861.66380000000015</v>
      </c>
      <c r="J325" s="262">
        <f>SUMIF('RESERVE BALANCES'!$A:$A,$C325,'RESERVE BALANCES'!AE:AE)/1000</f>
        <v>867.31813000000011</v>
      </c>
      <c r="K325" s="262">
        <f>SUMIF('RESERVE BALANCES'!$A:$A,$C325,'RESERVE BALANCES'!AF:AF)/1000</f>
        <v>872.97246000000007</v>
      </c>
      <c r="L325" s="262">
        <f>SUMIF('RESERVE BALANCES'!$A:$A,$C325,'RESERVE BALANCES'!AG:AG)/1000</f>
        <v>878.62679000000003</v>
      </c>
      <c r="M325" s="262">
        <f>SUMIF('RESERVE BALANCES'!$A:$A,$C325,'RESERVE BALANCES'!AH:AH)/1000</f>
        <v>884.28111999999999</v>
      </c>
      <c r="N325" s="262">
        <f>SUMIF('RESERVE BALANCES'!$A:$A,$C325,'RESERVE BALANCES'!AI:AI)/1000</f>
        <v>889.93544999999995</v>
      </c>
      <c r="O325" s="262">
        <f>SUMIF('RESERVE BALANCES'!$A:$A,$C325,'RESERVE BALANCES'!AJ:AJ)/1000</f>
        <v>895.58977999999991</v>
      </c>
      <c r="P325" s="262">
        <f>SUMIF('RESERVE BALANCES'!$A:$A,$C325,'RESERVE BALANCES'!AK:AK)/1000</f>
        <v>901.24410999999986</v>
      </c>
      <c r="Q325" s="262">
        <f>SUMIF('RESERVE BALANCES'!$A:$A,$C325,'RESERVE BALANCES'!AL:AL)/1000</f>
        <v>906.89843999999982</v>
      </c>
      <c r="R325" s="262">
        <f>SUMIF('RESERVE BALANCES'!$A:$A,$C325,'RESERVE BALANCES'!AM:AM)/1000</f>
        <v>912.55276999999978</v>
      </c>
      <c r="S325" s="22">
        <f>SUM(F325:R325)/(13)</f>
        <v>878.62679000000003</v>
      </c>
      <c r="U325" s="263">
        <f>S325-('B-09 2025R'!T325/1)</f>
        <v>0</v>
      </c>
    </row>
    <row r="326" spans="1:21" x14ac:dyDescent="0.25">
      <c r="A326" s="253">
        <f t="shared" si="54"/>
        <v>29</v>
      </c>
      <c r="B326" s="258"/>
      <c r="C326" s="251">
        <v>34335</v>
      </c>
      <c r="D326" s="248" t="s">
        <v>93</v>
      </c>
      <c r="E326" s="253"/>
      <c r="F326" s="262">
        <f>SUMIF('RESERVE BALANCES'!$A:$A,$C326,'RESERVE BALANCES'!AA:AA)/1000</f>
        <v>11929.082480000001</v>
      </c>
      <c r="G326" s="262">
        <f>SUMIF('RESERVE BALANCES'!$A:$A,$C326,'RESERVE BALANCES'!AB:AB)/1000</f>
        <v>11961.5155</v>
      </c>
      <c r="H326" s="262">
        <f>SUMIF('RESERVE BALANCES'!$A:$A,$C326,'RESERVE BALANCES'!AC:AC)/1000</f>
        <v>11993.94852</v>
      </c>
      <c r="I326" s="262">
        <f>SUMIF('RESERVE BALANCES'!$A:$A,$C326,'RESERVE BALANCES'!AD:AD)/1000</f>
        <v>12026.381539999998</v>
      </c>
      <c r="J326" s="262">
        <f>SUMIF('RESERVE BALANCES'!$A:$A,$C326,'RESERVE BALANCES'!AE:AE)/1000</f>
        <v>12058.814559999999</v>
      </c>
      <c r="K326" s="262">
        <f>SUMIF('RESERVE BALANCES'!$A:$A,$C326,'RESERVE BALANCES'!AF:AF)/1000</f>
        <v>12091.247579999997</v>
      </c>
      <c r="L326" s="262">
        <f>SUMIF('RESERVE BALANCES'!$A:$A,$C326,'RESERVE BALANCES'!AG:AG)/1000</f>
        <v>12123.680599999998</v>
      </c>
      <c r="M326" s="262">
        <f>SUMIF('RESERVE BALANCES'!$A:$A,$C326,'RESERVE BALANCES'!AH:AH)/1000</f>
        <v>12156.113619999996</v>
      </c>
      <c r="N326" s="262">
        <f>SUMIF('RESERVE BALANCES'!$A:$A,$C326,'RESERVE BALANCES'!AI:AI)/1000</f>
        <v>12188.546639999997</v>
      </c>
      <c r="O326" s="262">
        <f>SUMIF('RESERVE BALANCES'!$A:$A,$C326,'RESERVE BALANCES'!AJ:AJ)/1000</f>
        <v>12220.979659999997</v>
      </c>
      <c r="P326" s="262">
        <f>SUMIF('RESERVE BALANCES'!$A:$A,$C326,'RESERVE BALANCES'!AK:AK)/1000</f>
        <v>12253.412679999996</v>
      </c>
      <c r="Q326" s="262">
        <f>SUMIF('RESERVE BALANCES'!$A:$A,$C326,'RESERVE BALANCES'!AL:AL)/1000</f>
        <v>12285.845699999996</v>
      </c>
      <c r="R326" s="262">
        <f>SUMIF('RESERVE BALANCES'!$A:$A,$C326,'RESERVE BALANCES'!AM:AM)/1000</f>
        <v>12318.278719999995</v>
      </c>
      <c r="S326" s="22">
        <f>SUM(F326:R326)/(13)</f>
        <v>12123.6806</v>
      </c>
      <c r="U326" s="263">
        <f>S326-('B-09 2025R'!T326/1)</f>
        <v>0</v>
      </c>
    </row>
    <row r="327" spans="1:21" x14ac:dyDescent="0.25">
      <c r="A327" s="253">
        <f t="shared" si="54"/>
        <v>30</v>
      </c>
      <c r="B327" s="258"/>
      <c r="C327" s="251">
        <v>34535</v>
      </c>
      <c r="D327" s="248" t="s">
        <v>59</v>
      </c>
      <c r="E327" s="253"/>
      <c r="F327" s="262">
        <f>SUMIF('RESERVE BALANCES'!$A:$A,$C327,'RESERVE BALANCES'!AA:AA)/1000</f>
        <v>5186.2953899999929</v>
      </c>
      <c r="G327" s="262">
        <f>SUMIF('RESERVE BALANCES'!$A:$A,$C327,'RESERVE BALANCES'!AB:AB)/1000</f>
        <v>5201.5613799999937</v>
      </c>
      <c r="H327" s="262">
        <f>SUMIF('RESERVE BALANCES'!$A:$A,$C327,'RESERVE BALANCES'!AC:AC)/1000</f>
        <v>5216.8273699999936</v>
      </c>
      <c r="I327" s="262">
        <f>SUMIF('RESERVE BALANCES'!$A:$A,$C327,'RESERVE BALANCES'!AD:AD)/1000</f>
        <v>5232.0933599999935</v>
      </c>
      <c r="J327" s="262">
        <f>SUMIF('RESERVE BALANCES'!$A:$A,$C327,'RESERVE BALANCES'!AE:AE)/1000</f>
        <v>5247.3593499999943</v>
      </c>
      <c r="K327" s="262">
        <f>SUMIF('RESERVE BALANCES'!$A:$A,$C327,'RESERVE BALANCES'!AF:AF)/1000</f>
        <v>5262.6253399999941</v>
      </c>
      <c r="L327" s="262">
        <f>SUMIF('RESERVE BALANCES'!$A:$A,$C327,'RESERVE BALANCES'!AG:AG)/1000</f>
        <v>5277.8913299999949</v>
      </c>
      <c r="M327" s="262">
        <f>SUMIF('RESERVE BALANCES'!$A:$A,$C327,'RESERVE BALANCES'!AH:AH)/1000</f>
        <v>5293.1573199999948</v>
      </c>
      <c r="N327" s="262">
        <f>SUMIF('RESERVE BALANCES'!$A:$A,$C327,'RESERVE BALANCES'!AI:AI)/1000</f>
        <v>5308.4233099999947</v>
      </c>
      <c r="O327" s="262">
        <f>SUMIF('RESERVE BALANCES'!$A:$A,$C327,'RESERVE BALANCES'!AJ:AJ)/1000</f>
        <v>5323.6892999999955</v>
      </c>
      <c r="P327" s="262">
        <f>SUMIF('RESERVE BALANCES'!$A:$A,$C327,'RESERVE BALANCES'!AK:AK)/1000</f>
        <v>5338.9552899999953</v>
      </c>
      <c r="Q327" s="262">
        <f>SUMIF('RESERVE BALANCES'!$A:$A,$C327,'RESERVE BALANCES'!AL:AL)/1000</f>
        <v>5354.2212799999952</v>
      </c>
      <c r="R327" s="262">
        <f>SUMIF('RESERVE BALANCES'!$A:$A,$C327,'RESERVE BALANCES'!AM:AM)/1000</f>
        <v>5369.487269999996</v>
      </c>
      <c r="S327" s="22">
        <f>SUM(F327:R327)/(13)</f>
        <v>5277.8913299999967</v>
      </c>
      <c r="U327" s="263">
        <f>S327-('B-09 2025R'!T327/1)</f>
        <v>0</v>
      </c>
    </row>
    <row r="328" spans="1:21" x14ac:dyDescent="0.25">
      <c r="A328" s="253">
        <f t="shared" si="54"/>
        <v>31</v>
      </c>
      <c r="B328" s="258"/>
      <c r="C328" s="251">
        <v>34635</v>
      </c>
      <c r="D328" s="248" t="s">
        <v>60</v>
      </c>
      <c r="F328" s="262">
        <f>SUMIF('RESERVE BALANCES'!$A:$A,$C328,'RESERVE BALANCES'!AA:AA)/1000</f>
        <v>0</v>
      </c>
      <c r="G328" s="262">
        <f>SUMIF('RESERVE BALANCES'!$A:$A,$C328,'RESERVE BALANCES'!AB:AB)/1000</f>
        <v>0</v>
      </c>
      <c r="H328" s="262">
        <f>SUMIF('RESERVE BALANCES'!$A:$A,$C328,'RESERVE BALANCES'!AC:AC)/1000</f>
        <v>0</v>
      </c>
      <c r="I328" s="262">
        <f>SUMIF('RESERVE BALANCES'!$A:$A,$C328,'RESERVE BALANCES'!AD:AD)/1000</f>
        <v>0</v>
      </c>
      <c r="J328" s="262">
        <f>SUMIF('RESERVE BALANCES'!$A:$A,$C328,'RESERVE BALANCES'!AE:AE)/1000</f>
        <v>0</v>
      </c>
      <c r="K328" s="262">
        <f>SUMIF('RESERVE BALANCES'!$A:$A,$C328,'RESERVE BALANCES'!AF:AF)/1000</f>
        <v>0</v>
      </c>
      <c r="L328" s="262">
        <f>SUMIF('RESERVE BALANCES'!$A:$A,$C328,'RESERVE BALANCES'!AG:AG)/1000</f>
        <v>0</v>
      </c>
      <c r="M328" s="262">
        <f>SUMIF('RESERVE BALANCES'!$A:$A,$C328,'RESERVE BALANCES'!AH:AH)/1000</f>
        <v>0</v>
      </c>
      <c r="N328" s="262">
        <f>SUMIF('RESERVE BALANCES'!$A:$A,$C328,'RESERVE BALANCES'!AI:AI)/1000</f>
        <v>0</v>
      </c>
      <c r="O328" s="262">
        <f>SUMIF('RESERVE BALANCES'!$A:$A,$C328,'RESERVE BALANCES'!AJ:AJ)/1000</f>
        <v>0</v>
      </c>
      <c r="P328" s="262">
        <f>SUMIF('RESERVE BALANCES'!$A:$A,$C328,'RESERVE BALANCES'!AK:AK)/1000</f>
        <v>0</v>
      </c>
      <c r="Q328" s="262">
        <f>SUMIF('RESERVE BALANCES'!$A:$A,$C328,'RESERVE BALANCES'!AL:AL)/1000</f>
        <v>0</v>
      </c>
      <c r="R328" s="262">
        <f>SUMIF('RESERVE BALANCES'!$A:$A,$C328,'RESERVE BALANCES'!AM:AM)/1000</f>
        <v>0</v>
      </c>
      <c r="S328" s="22">
        <f>SUM(F328:R328)/(13)</f>
        <v>0</v>
      </c>
      <c r="U328" s="263">
        <f>S328-('B-09 2025R'!T328/1)</f>
        <v>0</v>
      </c>
    </row>
    <row r="329" spans="1:21" x14ac:dyDescent="0.25">
      <c r="A329" s="253">
        <f t="shared" si="54"/>
        <v>32</v>
      </c>
      <c r="B329" s="258"/>
      <c r="C329" s="253"/>
      <c r="D329" s="276" t="s">
        <v>131</v>
      </c>
      <c r="E329" s="253"/>
      <c r="F329" s="25">
        <f>SUM(F324:F328)</f>
        <v>17932.402299999994</v>
      </c>
      <c r="G329" s="25">
        <f t="shared" ref="G329:R329" si="58">SUM(G324:G328)</f>
        <v>17988.967749999996</v>
      </c>
      <c r="H329" s="25">
        <f t="shared" si="58"/>
        <v>18045.533199999994</v>
      </c>
      <c r="I329" s="25">
        <f t="shared" si="58"/>
        <v>18102.098649999993</v>
      </c>
      <c r="J329" s="25">
        <f t="shared" si="58"/>
        <v>18158.664099999995</v>
      </c>
      <c r="K329" s="25">
        <f t="shared" si="58"/>
        <v>18215.229549999993</v>
      </c>
      <c r="L329" s="25">
        <f t="shared" si="58"/>
        <v>18271.794999999991</v>
      </c>
      <c r="M329" s="25">
        <f t="shared" si="58"/>
        <v>18328.360449999993</v>
      </c>
      <c r="N329" s="25">
        <f t="shared" si="58"/>
        <v>18384.925899999991</v>
      </c>
      <c r="O329" s="25">
        <f t="shared" si="58"/>
        <v>18441.491349999993</v>
      </c>
      <c r="P329" s="25">
        <f t="shared" si="58"/>
        <v>18498.056799999991</v>
      </c>
      <c r="Q329" s="25">
        <f t="shared" si="58"/>
        <v>18554.622249999989</v>
      </c>
      <c r="R329" s="25">
        <f t="shared" si="58"/>
        <v>18611.187699999991</v>
      </c>
      <c r="S329" s="25">
        <f>SUM(S324:S328)</f>
        <v>18271.794999999998</v>
      </c>
      <c r="U329" s="263">
        <f>S329-('B-09 2025R'!T329/1)</f>
        <v>0</v>
      </c>
    </row>
    <row r="330" spans="1:21" x14ac:dyDescent="0.25">
      <c r="A330" s="253">
        <f t="shared" si="54"/>
        <v>33</v>
      </c>
      <c r="B330" s="258"/>
      <c r="U330" s="300"/>
    </row>
    <row r="331" spans="1:21" x14ac:dyDescent="0.25">
      <c r="A331" s="253">
        <f t="shared" si="54"/>
        <v>34</v>
      </c>
      <c r="B331" s="258"/>
      <c r="C331" s="253"/>
      <c r="D331" s="276" t="s">
        <v>132</v>
      </c>
      <c r="U331" s="300"/>
    </row>
    <row r="332" spans="1:21" x14ac:dyDescent="0.25">
      <c r="A332" s="253">
        <f t="shared" si="54"/>
        <v>35</v>
      </c>
      <c r="B332" s="258"/>
      <c r="C332" s="251">
        <v>34136</v>
      </c>
      <c r="D332" s="248" t="s">
        <v>56</v>
      </c>
      <c r="F332" s="262">
        <f>SUMIF('RESERVE BALANCES'!$A:$A,$C332,'RESERVE BALANCES'!AA:AA)/1000</f>
        <v>695.08772000000113</v>
      </c>
      <c r="G332" s="262">
        <f>SUMIF('RESERVE BALANCES'!$A:$A,$C332,'RESERVE BALANCES'!AB:AB)/1000</f>
        <v>703.10069000000112</v>
      </c>
      <c r="H332" s="262">
        <f>SUMIF('RESERVE BALANCES'!$A:$A,$C332,'RESERVE BALANCES'!AC:AC)/1000</f>
        <v>711.11366000000112</v>
      </c>
      <c r="I332" s="262">
        <f>SUMIF('RESERVE BALANCES'!$A:$A,$C332,'RESERVE BALANCES'!AD:AD)/1000</f>
        <v>719.126630000001</v>
      </c>
      <c r="J332" s="262">
        <f>SUMIF('RESERVE BALANCES'!$A:$A,$C332,'RESERVE BALANCES'!AE:AE)/1000</f>
        <v>727.139600000001</v>
      </c>
      <c r="K332" s="262">
        <f>SUMIF('RESERVE BALANCES'!$A:$A,$C332,'RESERVE BALANCES'!AF:AF)/1000</f>
        <v>735.15257000000099</v>
      </c>
      <c r="L332" s="262">
        <f>SUMIF('RESERVE BALANCES'!$A:$A,$C332,'RESERVE BALANCES'!AG:AG)/1000</f>
        <v>743.16554000000099</v>
      </c>
      <c r="M332" s="262">
        <f>SUMIF('RESERVE BALANCES'!$A:$A,$C332,'RESERVE BALANCES'!AH:AH)/1000</f>
        <v>751.17851000000098</v>
      </c>
      <c r="N332" s="262">
        <f>SUMIF('RESERVE BALANCES'!$A:$A,$C332,'RESERVE BALANCES'!AI:AI)/1000</f>
        <v>759.19148000000087</v>
      </c>
      <c r="O332" s="262">
        <f>SUMIF('RESERVE BALANCES'!$A:$A,$C332,'RESERVE BALANCES'!AJ:AJ)/1000</f>
        <v>767.20445000000086</v>
      </c>
      <c r="P332" s="262">
        <f>SUMIF('RESERVE BALANCES'!$A:$A,$C332,'RESERVE BALANCES'!AK:AK)/1000</f>
        <v>775.21742000000086</v>
      </c>
      <c r="Q332" s="262">
        <f>SUMIF('RESERVE BALANCES'!$A:$A,$C332,'RESERVE BALANCES'!AL:AL)/1000</f>
        <v>783.23039000000085</v>
      </c>
      <c r="R332" s="262">
        <f>SUMIF('RESERVE BALANCES'!$A:$A,$C332,'RESERVE BALANCES'!AM:AM)/1000</f>
        <v>791.24336000000085</v>
      </c>
      <c r="S332" s="22">
        <f>SUM(F332:R332)/(13)</f>
        <v>743.16554000000099</v>
      </c>
      <c r="U332" s="263">
        <f>S332-('B-09 2025R'!T332/1)</f>
        <v>9.0949470177292824E-13</v>
      </c>
    </row>
    <row r="333" spans="1:21" x14ac:dyDescent="0.25">
      <c r="A333" s="253">
        <f t="shared" si="54"/>
        <v>36</v>
      </c>
      <c r="B333" s="258"/>
      <c r="C333" s="251">
        <v>34236</v>
      </c>
      <c r="D333" s="248" t="s">
        <v>92</v>
      </c>
      <c r="F333" s="262">
        <f>SUMIF('RESERVE BALANCES'!$A:$A,$C333,'RESERVE BALANCES'!AA:AA)/1000</f>
        <v>635.39815999999917</v>
      </c>
      <c r="G333" s="262">
        <f>SUMIF('RESERVE BALANCES'!$A:$A,$C333,'RESERVE BALANCES'!AB:AB)/1000</f>
        <v>639.09699999999918</v>
      </c>
      <c r="H333" s="262">
        <f>SUMIF('RESERVE BALANCES'!$A:$A,$C333,'RESERVE BALANCES'!AC:AC)/1000</f>
        <v>642.7958399999992</v>
      </c>
      <c r="I333" s="262">
        <f>SUMIF('RESERVE BALANCES'!$A:$A,$C333,'RESERVE BALANCES'!AD:AD)/1000</f>
        <v>646.49467999999911</v>
      </c>
      <c r="J333" s="262">
        <f>SUMIF('RESERVE BALANCES'!$A:$A,$C333,'RESERVE BALANCES'!AE:AE)/1000</f>
        <v>650.19351999999913</v>
      </c>
      <c r="K333" s="262">
        <f>SUMIF('RESERVE BALANCES'!$A:$A,$C333,'RESERVE BALANCES'!AF:AF)/1000</f>
        <v>653.89235999999903</v>
      </c>
      <c r="L333" s="262">
        <f>SUMIF('RESERVE BALANCES'!$A:$A,$C333,'RESERVE BALANCES'!AG:AG)/1000</f>
        <v>657.59119999999905</v>
      </c>
      <c r="M333" s="262">
        <f>SUMIF('RESERVE BALANCES'!$A:$A,$C333,'RESERVE BALANCES'!AH:AH)/1000</f>
        <v>661.29003999999895</v>
      </c>
      <c r="N333" s="262">
        <f>SUMIF('RESERVE BALANCES'!$A:$A,$C333,'RESERVE BALANCES'!AI:AI)/1000</f>
        <v>664.98887999999897</v>
      </c>
      <c r="O333" s="262">
        <f>SUMIF('RESERVE BALANCES'!$A:$A,$C333,'RESERVE BALANCES'!AJ:AJ)/1000</f>
        <v>668.68771999999888</v>
      </c>
      <c r="P333" s="262">
        <f>SUMIF('RESERVE BALANCES'!$A:$A,$C333,'RESERVE BALANCES'!AK:AK)/1000</f>
        <v>672.38655999999889</v>
      </c>
      <c r="Q333" s="262">
        <f>SUMIF('RESERVE BALANCES'!$A:$A,$C333,'RESERVE BALANCES'!AL:AL)/1000</f>
        <v>676.08539999999891</v>
      </c>
      <c r="R333" s="262">
        <f>SUMIF('RESERVE BALANCES'!$A:$A,$C333,'RESERVE BALANCES'!AM:AM)/1000</f>
        <v>679.78423999999882</v>
      </c>
      <c r="S333" s="22">
        <f>SUM(F333:R333)/(13)</f>
        <v>657.59119999999893</v>
      </c>
      <c r="U333" s="263">
        <f>S333-('B-09 2025R'!T333/1)</f>
        <v>-1.0231815394945443E-12</v>
      </c>
    </row>
    <row r="334" spans="1:21" x14ac:dyDescent="0.25">
      <c r="A334" s="253">
        <f t="shared" si="54"/>
        <v>37</v>
      </c>
      <c r="B334" s="258"/>
      <c r="C334" s="251">
        <v>34336</v>
      </c>
      <c r="D334" s="248" t="s">
        <v>93</v>
      </c>
      <c r="F334" s="262">
        <f>SUMIF('RESERVE BALANCES'!$A:$A,$C334,'RESERVE BALANCES'!AA:AA)/1000</f>
        <v>11493.965270000008</v>
      </c>
      <c r="G334" s="262">
        <f>SUMIF('RESERVE BALANCES'!$A:$A,$C334,'RESERVE BALANCES'!AB:AB)/1000</f>
        <v>11520.278410000008</v>
      </c>
      <c r="H334" s="262">
        <f>SUMIF('RESERVE BALANCES'!$A:$A,$C334,'RESERVE BALANCES'!AC:AC)/1000</f>
        <v>11546.591550000008</v>
      </c>
      <c r="I334" s="262">
        <f>SUMIF('RESERVE BALANCES'!$A:$A,$C334,'RESERVE BALANCES'!AD:AD)/1000</f>
        <v>11572.904690000008</v>
      </c>
      <c r="J334" s="262">
        <f>SUMIF('RESERVE BALANCES'!$A:$A,$C334,'RESERVE BALANCES'!AE:AE)/1000</f>
        <v>11599.217830000009</v>
      </c>
      <c r="K334" s="262">
        <f>SUMIF('RESERVE BALANCES'!$A:$A,$C334,'RESERVE BALANCES'!AF:AF)/1000</f>
        <v>11625.530970000011</v>
      </c>
      <c r="L334" s="262">
        <f>SUMIF('RESERVE BALANCES'!$A:$A,$C334,'RESERVE BALANCES'!AG:AG)/1000</f>
        <v>11651.844110000011</v>
      </c>
      <c r="M334" s="262">
        <f>SUMIF('RESERVE BALANCES'!$A:$A,$C334,'RESERVE BALANCES'!AH:AH)/1000</f>
        <v>11678.157250000011</v>
      </c>
      <c r="N334" s="262">
        <f>SUMIF('RESERVE BALANCES'!$A:$A,$C334,'RESERVE BALANCES'!AI:AI)/1000</f>
        <v>11704.470390000011</v>
      </c>
      <c r="O334" s="262">
        <f>SUMIF('RESERVE BALANCES'!$A:$A,$C334,'RESERVE BALANCES'!AJ:AJ)/1000</f>
        <v>11730.783530000012</v>
      </c>
      <c r="P334" s="262">
        <f>SUMIF('RESERVE BALANCES'!$A:$A,$C334,'RESERVE BALANCES'!AK:AK)/1000</f>
        <v>11757.096670000014</v>
      </c>
      <c r="Q334" s="262">
        <f>SUMIF('RESERVE BALANCES'!$A:$A,$C334,'RESERVE BALANCES'!AL:AL)/1000</f>
        <v>11783.409810000014</v>
      </c>
      <c r="R334" s="262">
        <f>SUMIF('RESERVE BALANCES'!$A:$A,$C334,'RESERVE BALANCES'!AM:AM)/1000</f>
        <v>11809.722950000014</v>
      </c>
      <c r="S334" s="22">
        <f>SUM(F334:R334)/(13)</f>
        <v>11651.844110000013</v>
      </c>
      <c r="U334" s="263">
        <f>S334-('B-09 2025R'!T334/1)</f>
        <v>0</v>
      </c>
    </row>
    <row r="335" spans="1:21" x14ac:dyDescent="0.25">
      <c r="A335" s="253">
        <f t="shared" si="54"/>
        <v>38</v>
      </c>
      <c r="B335" s="258"/>
      <c r="C335" s="251">
        <v>34536</v>
      </c>
      <c r="D335" s="248" t="s">
        <v>59</v>
      </c>
      <c r="F335" s="262">
        <f>SUMIF('RESERVE BALANCES'!$A:$A,$C335,'RESERVE BALANCES'!AA:AA)/1000</f>
        <v>7179.1434200000058</v>
      </c>
      <c r="G335" s="262">
        <f>SUMIF('RESERVE BALANCES'!$A:$A,$C335,'RESERVE BALANCES'!AB:AB)/1000</f>
        <v>7207.9697700000052</v>
      </c>
      <c r="H335" s="262">
        <f>SUMIF('RESERVE BALANCES'!$A:$A,$C335,'RESERVE BALANCES'!AC:AC)/1000</f>
        <v>7236.7961200000045</v>
      </c>
      <c r="I335" s="262">
        <f>SUMIF('RESERVE BALANCES'!$A:$A,$C335,'RESERVE BALANCES'!AD:AD)/1000</f>
        <v>7265.6224700000048</v>
      </c>
      <c r="J335" s="262">
        <f>SUMIF('RESERVE BALANCES'!$A:$A,$C335,'RESERVE BALANCES'!AE:AE)/1000</f>
        <v>7294.4488200000042</v>
      </c>
      <c r="K335" s="262">
        <f>SUMIF('RESERVE BALANCES'!$A:$A,$C335,'RESERVE BALANCES'!AF:AF)/1000</f>
        <v>7323.2751700000035</v>
      </c>
      <c r="L335" s="262">
        <f>SUMIF('RESERVE BALANCES'!$A:$A,$C335,'RESERVE BALANCES'!AG:AG)/1000</f>
        <v>7352.1015200000029</v>
      </c>
      <c r="M335" s="262">
        <f>SUMIF('RESERVE BALANCES'!$A:$A,$C335,'RESERVE BALANCES'!AH:AH)/1000</f>
        <v>7380.9278700000032</v>
      </c>
      <c r="N335" s="262">
        <f>SUMIF('RESERVE BALANCES'!$A:$A,$C335,'RESERVE BALANCES'!AI:AI)/1000</f>
        <v>7409.7542200000025</v>
      </c>
      <c r="O335" s="262">
        <f>SUMIF('RESERVE BALANCES'!$A:$A,$C335,'RESERVE BALANCES'!AJ:AJ)/1000</f>
        <v>7438.5805700000019</v>
      </c>
      <c r="P335" s="262">
        <f>SUMIF('RESERVE BALANCES'!$A:$A,$C335,'RESERVE BALANCES'!AK:AK)/1000</f>
        <v>7467.4069200000022</v>
      </c>
      <c r="Q335" s="262">
        <f>SUMIF('RESERVE BALANCES'!$A:$A,$C335,'RESERVE BALANCES'!AL:AL)/1000</f>
        <v>7496.2332700000015</v>
      </c>
      <c r="R335" s="262">
        <f>SUMIF('RESERVE BALANCES'!$A:$A,$C335,'RESERVE BALANCES'!AM:AM)/1000</f>
        <v>7525.0596200000009</v>
      </c>
      <c r="S335" s="22">
        <f>SUM(F335:R335)/(13)</f>
        <v>7352.1015200000029</v>
      </c>
      <c r="U335" s="263">
        <f>S335-('B-09 2025R'!T335/1)</f>
        <v>0</v>
      </c>
    </row>
    <row r="336" spans="1:21" x14ac:dyDescent="0.25">
      <c r="A336" s="253">
        <f t="shared" si="54"/>
        <v>39</v>
      </c>
      <c r="B336" s="258"/>
      <c r="C336" s="251">
        <v>34636</v>
      </c>
      <c r="D336" s="248" t="s">
        <v>60</v>
      </c>
      <c r="F336" s="262">
        <f>SUMIF('RESERVE BALANCES'!$A:$A,$C336,'RESERVE BALANCES'!AA:AA)/1000</f>
        <v>5.8897200000000103</v>
      </c>
      <c r="G336" s="262">
        <f>SUMIF('RESERVE BALANCES'!$A:$A,$C336,'RESERVE BALANCES'!AB:AB)/1000</f>
        <v>5.92004000000001</v>
      </c>
      <c r="H336" s="262">
        <f>SUMIF('RESERVE BALANCES'!$A:$A,$C336,'RESERVE BALANCES'!AC:AC)/1000</f>
        <v>5.9503600000000096</v>
      </c>
      <c r="I336" s="262">
        <f>SUMIF('RESERVE BALANCES'!$A:$A,$C336,'RESERVE BALANCES'!AD:AD)/1000</f>
        <v>5.9806800000000093</v>
      </c>
      <c r="J336" s="262">
        <f>SUMIF('RESERVE BALANCES'!$A:$A,$C336,'RESERVE BALANCES'!AE:AE)/1000</f>
        <v>6.011000000000009</v>
      </c>
      <c r="K336" s="262">
        <f>SUMIF('RESERVE BALANCES'!$A:$A,$C336,'RESERVE BALANCES'!AF:AF)/1000</f>
        <v>6.0413200000000087</v>
      </c>
      <c r="L336" s="262">
        <f>SUMIF('RESERVE BALANCES'!$A:$A,$C336,'RESERVE BALANCES'!AG:AG)/1000</f>
        <v>6.0716400000000084</v>
      </c>
      <c r="M336" s="262">
        <f>SUMIF('RESERVE BALANCES'!$A:$A,$C336,'RESERVE BALANCES'!AH:AH)/1000</f>
        <v>6.101960000000008</v>
      </c>
      <c r="N336" s="262">
        <f>SUMIF('RESERVE BALANCES'!$A:$A,$C336,'RESERVE BALANCES'!AI:AI)/1000</f>
        <v>6.1322800000000077</v>
      </c>
      <c r="O336" s="262">
        <f>SUMIF('RESERVE BALANCES'!$A:$A,$C336,'RESERVE BALANCES'!AJ:AJ)/1000</f>
        <v>6.1626000000000074</v>
      </c>
      <c r="P336" s="262">
        <f>SUMIF('RESERVE BALANCES'!$A:$A,$C336,'RESERVE BALANCES'!AK:AK)/1000</f>
        <v>6.1929200000000071</v>
      </c>
      <c r="Q336" s="262">
        <f>SUMIF('RESERVE BALANCES'!$A:$A,$C336,'RESERVE BALANCES'!AL:AL)/1000</f>
        <v>6.2232400000000068</v>
      </c>
      <c r="R336" s="262">
        <f>SUMIF('RESERVE BALANCES'!$A:$A,$C336,'RESERVE BALANCES'!AM:AM)/1000</f>
        <v>6.2535600000000064</v>
      </c>
      <c r="S336" s="22">
        <f>SUM(F336:R336)/(13)</f>
        <v>6.0716400000000075</v>
      </c>
      <c r="U336" s="263">
        <f>S336-('B-09 2025R'!T336/1)</f>
        <v>7.1054273576010019E-15</v>
      </c>
    </row>
    <row r="337" spans="1:21" x14ac:dyDescent="0.25">
      <c r="A337" s="253">
        <f t="shared" si="54"/>
        <v>40</v>
      </c>
      <c r="B337" s="258"/>
      <c r="C337" s="253"/>
      <c r="D337" s="276" t="s">
        <v>133</v>
      </c>
      <c r="F337" s="25">
        <f>SUM(F332:F336)</f>
        <v>20009.484290000015</v>
      </c>
      <c r="G337" s="25">
        <f t="shared" ref="G337:R337" si="59">SUM(G332:G336)</f>
        <v>20076.365910000015</v>
      </c>
      <c r="H337" s="25">
        <f t="shared" si="59"/>
        <v>20143.247530000011</v>
      </c>
      <c r="I337" s="25">
        <f t="shared" si="59"/>
        <v>20210.129150000015</v>
      </c>
      <c r="J337" s="25">
        <f t="shared" si="59"/>
        <v>20277.010770000012</v>
      </c>
      <c r="K337" s="25">
        <f t="shared" si="59"/>
        <v>20343.892390000015</v>
      </c>
      <c r="L337" s="25">
        <f t="shared" si="59"/>
        <v>20410.774010000012</v>
      </c>
      <c r="M337" s="25">
        <f t="shared" si="59"/>
        <v>20477.655630000016</v>
      </c>
      <c r="N337" s="25">
        <f t="shared" si="59"/>
        <v>20544.537250000016</v>
      </c>
      <c r="O337" s="25">
        <f t="shared" si="59"/>
        <v>20611.418870000012</v>
      </c>
      <c r="P337" s="25">
        <f t="shared" si="59"/>
        <v>20678.300490000016</v>
      </c>
      <c r="Q337" s="25">
        <f t="shared" si="59"/>
        <v>20745.182110000012</v>
      </c>
      <c r="R337" s="25">
        <f t="shared" si="59"/>
        <v>20812.063730000016</v>
      </c>
      <c r="S337" s="25">
        <f>SUM(S332:S336)</f>
        <v>20410.774010000016</v>
      </c>
      <c r="U337" s="263">
        <f>S337-('B-09 2025R'!T337/1)</f>
        <v>0</v>
      </c>
    </row>
    <row r="338" spans="1:21" x14ac:dyDescent="0.25">
      <c r="A338" s="253">
        <f t="shared" si="54"/>
        <v>41</v>
      </c>
      <c r="B338" s="258"/>
      <c r="U338" s="263"/>
    </row>
    <row r="339" spans="1:21" x14ac:dyDescent="0.25">
      <c r="A339" s="253">
        <f t="shared" si="54"/>
        <v>42</v>
      </c>
      <c r="B339" s="258"/>
      <c r="C339" s="251">
        <v>34637</v>
      </c>
      <c r="D339" s="276" t="s">
        <v>134</v>
      </c>
      <c r="F339" s="262">
        <f>SUMIF('RESERVE BALANCES'!$A:$A,$C339,'RESERVE BALANCES'!AA:AA)/1000</f>
        <v>165.01636999999999</v>
      </c>
      <c r="G339" s="262">
        <f>SUMIF('RESERVE BALANCES'!$A:$A,$C339,'RESERVE BALANCES'!AB:AB)/1000</f>
        <v>168.21391999999997</v>
      </c>
      <c r="H339" s="262">
        <f>SUMIF('RESERVE BALANCES'!$A:$A,$C339,'RESERVE BALANCES'!AC:AC)/1000</f>
        <v>171.41146999999998</v>
      </c>
      <c r="I339" s="262">
        <f>SUMIF('RESERVE BALANCES'!$A:$A,$C339,'RESERVE BALANCES'!AD:AD)/1000</f>
        <v>174.60901999999996</v>
      </c>
      <c r="J339" s="262">
        <f>SUMIF('RESERVE BALANCES'!$A:$A,$C339,'RESERVE BALANCES'!AE:AE)/1000</f>
        <v>177.80656999999994</v>
      </c>
      <c r="K339" s="262">
        <f>SUMIF('RESERVE BALANCES'!$A:$A,$C339,'RESERVE BALANCES'!AF:AF)/1000</f>
        <v>181.00411999999994</v>
      </c>
      <c r="L339" s="262">
        <f>SUMIF('RESERVE BALANCES'!$A:$A,$C339,'RESERVE BALANCES'!AG:AG)/1000</f>
        <v>184.20166999999992</v>
      </c>
      <c r="M339" s="262">
        <f>SUMIF('RESERVE BALANCES'!$A:$A,$C339,'RESERVE BALANCES'!AH:AH)/1000</f>
        <v>187.3992199999999</v>
      </c>
      <c r="N339" s="262">
        <f>SUMIF('RESERVE BALANCES'!$A:$A,$C339,'RESERVE BALANCES'!AI:AI)/1000</f>
        <v>190.59676999999991</v>
      </c>
      <c r="O339" s="262">
        <f>SUMIF('RESERVE BALANCES'!$A:$A,$C339,'RESERVE BALANCES'!AJ:AJ)/1000</f>
        <v>146.5852999999999</v>
      </c>
      <c r="P339" s="262">
        <f>SUMIF('RESERVE BALANCES'!$A:$A,$C339,'RESERVE BALANCES'!AK:AK)/1000</f>
        <v>149.22027999999992</v>
      </c>
      <c r="Q339" s="262">
        <f>SUMIF('RESERVE BALANCES'!$A:$A,$C339,'RESERVE BALANCES'!AL:AL)/1000</f>
        <v>151.85525999999993</v>
      </c>
      <c r="R339" s="262">
        <f>SUMIF('RESERVE BALANCES'!$A:$A,$C339,'RESERVE BALANCES'!AM:AM)/1000</f>
        <v>154.49023999999994</v>
      </c>
      <c r="S339" s="22">
        <f>SUM(F339:R339)/(13)</f>
        <v>169.41616999999997</v>
      </c>
      <c r="U339" s="263">
        <f>S339-('B-09 2025R'!T339/1)</f>
        <v>0</v>
      </c>
    </row>
    <row r="340" spans="1:21" ht="13.8" thickBot="1" x14ac:dyDescent="0.3">
      <c r="A340" s="253">
        <f t="shared" si="54"/>
        <v>43</v>
      </c>
      <c r="B340" s="258"/>
      <c r="D340" s="248" t="s">
        <v>135</v>
      </c>
      <c r="F340" s="104">
        <f t="shared" ref="F340" si="60">SUM(F272,F280,F305,F313,F321,F329,F337,F339)</f>
        <v>520031.92218999995</v>
      </c>
      <c r="G340" s="104">
        <f t="shared" ref="G340:R340" si="61">SUM(G272,G280,G305,G313,G321,G329,G337,G339)</f>
        <v>523921.44064999989</v>
      </c>
      <c r="H340" s="104">
        <f t="shared" si="61"/>
        <v>528490.82980000007</v>
      </c>
      <c r="I340" s="104">
        <f t="shared" si="61"/>
        <v>530503.15036999993</v>
      </c>
      <c r="J340" s="104">
        <f t="shared" si="61"/>
        <v>534998.62956999999</v>
      </c>
      <c r="K340" s="104">
        <f t="shared" si="61"/>
        <v>538889.83481000003</v>
      </c>
      <c r="L340" s="104">
        <f t="shared" si="61"/>
        <v>542826.47069999995</v>
      </c>
      <c r="M340" s="104">
        <f t="shared" si="61"/>
        <v>546245.58298000006</v>
      </c>
      <c r="N340" s="104">
        <f t="shared" si="61"/>
        <v>550810.62673999986</v>
      </c>
      <c r="O340" s="104">
        <f t="shared" si="61"/>
        <v>554856.98253000004</v>
      </c>
      <c r="P340" s="104">
        <f t="shared" si="61"/>
        <v>559519.45936999994</v>
      </c>
      <c r="Q340" s="104">
        <f t="shared" si="61"/>
        <v>564572.92249999999</v>
      </c>
      <c r="R340" s="104">
        <f t="shared" si="61"/>
        <v>566894.59029999992</v>
      </c>
      <c r="S340" s="104">
        <f t="shared" ref="S340" si="62">SUM(S272,S280,S305,S313,S321,S329,S337,S339)</f>
        <v>543274.03403923067</v>
      </c>
      <c r="U340" s="263">
        <f>S340-('B-09 2025R'!T340/1)</f>
        <v>9.2305708676576614E-6</v>
      </c>
    </row>
    <row r="341" spans="1:21" ht="14.4" thickTop="1" thickBot="1" x14ac:dyDescent="0.3">
      <c r="A341" s="255">
        <f t="shared" si="54"/>
        <v>44</v>
      </c>
      <c r="B341" s="39" t="s">
        <v>70</v>
      </c>
      <c r="C341" s="247"/>
      <c r="D341" s="247"/>
      <c r="E341" s="247"/>
      <c r="F341" s="247"/>
      <c r="G341" s="247"/>
      <c r="H341" s="247"/>
      <c r="I341" s="247"/>
      <c r="J341" s="247"/>
      <c r="K341" s="247"/>
      <c r="L341" s="247"/>
      <c r="M341" s="247"/>
      <c r="N341" s="247"/>
      <c r="O341" s="247"/>
      <c r="P341" s="269"/>
      <c r="Q341" s="247"/>
      <c r="R341" s="247"/>
      <c r="S341" s="247"/>
      <c r="U341" s="300"/>
    </row>
    <row r="342" spans="1:21" x14ac:dyDescent="0.25">
      <c r="A342" s="248" t="str">
        <f>+$A$57</f>
        <v>Supporting Schedules:</v>
      </c>
      <c r="P342" s="250"/>
      <c r="Q342" s="248" t="str">
        <f>+$Q$57</f>
        <v>Recap Schedules:  B-09</v>
      </c>
      <c r="U342" s="300"/>
    </row>
    <row r="343" spans="1:21" ht="13.8" thickBot="1" x14ac:dyDescent="0.3">
      <c r="A343" s="247" t="str">
        <f>$A$1</f>
        <v>SCHEDULE B-10</v>
      </c>
      <c r="B343" s="247"/>
      <c r="C343" s="247"/>
      <c r="D343" s="247"/>
      <c r="E343" s="247"/>
      <c r="F343" s="247"/>
      <c r="G343" s="247" t="str">
        <f>$G$1</f>
        <v>MONTHLY RESERVE BALANCES TEST YEAR - 13 MONTHS</v>
      </c>
      <c r="H343" s="247"/>
      <c r="I343" s="247"/>
      <c r="J343" s="247"/>
      <c r="K343" s="247"/>
      <c r="L343" s="247"/>
      <c r="M343" s="247"/>
      <c r="N343" s="247"/>
      <c r="O343" s="247"/>
      <c r="P343" s="269"/>
      <c r="Q343" s="247"/>
      <c r="R343" s="247"/>
      <c r="S343" s="247" t="str">
        <f>"Page 7 of " &amp; $Q$1</f>
        <v>Page 7 of 30</v>
      </c>
      <c r="U343" s="300"/>
    </row>
    <row r="344" spans="1:21" x14ac:dyDescent="0.25">
      <c r="A344" s="248" t="str">
        <f>$A$2</f>
        <v>FLORIDA PUBLIC SERVICE COMMISSION</v>
      </c>
      <c r="B344" s="270"/>
      <c r="E344" s="250"/>
      <c r="F344" s="250" t="str">
        <f>$F$2</f>
        <v xml:space="preserve">                  EXPLANATION:</v>
      </c>
      <c r="G344" s="248" t="str">
        <f>IF($G$2="","",$G$2)</f>
        <v>Provide the monthly reserve balances for each account or sub-account to which an individual depreciation</v>
      </c>
      <c r="K344" s="271"/>
      <c r="L344" s="271"/>
      <c r="N344" s="271"/>
      <c r="O344" s="271"/>
      <c r="P344" s="272"/>
      <c r="Q344" s="248" t="str">
        <f>$Q$2</f>
        <v>Type of data shown:</v>
      </c>
      <c r="S344" s="249"/>
      <c r="U344" s="300"/>
    </row>
    <row r="345" spans="1:21" x14ac:dyDescent="0.25">
      <c r="B345" s="270"/>
      <c r="G345" s="248" t="str">
        <f>IF($G$3="","",$G$3)</f>
        <v>rate is applied.</v>
      </c>
      <c r="K345" s="250"/>
      <c r="L345" s="249"/>
      <c r="O345" s="250"/>
      <c r="P345" s="250" t="str">
        <f>IF($P$3=0,"",$P$3)</f>
        <v>XX</v>
      </c>
      <c r="Q345" s="249" t="str">
        <f>$Q$3</f>
        <v>Projected Test Year Ended 12/31/2025</v>
      </c>
      <c r="S345" s="250"/>
      <c r="U345" s="300"/>
    </row>
    <row r="346" spans="1:21" x14ac:dyDescent="0.25">
      <c r="A346" s="248" t="str">
        <f>$A$4</f>
        <v>COMPANY: TAMPA ELECTRIC COMPANY</v>
      </c>
      <c r="B346" s="270"/>
      <c r="G346" s="248" t="str">
        <f>IF($G$4="","",$G$4)</f>
        <v/>
      </c>
      <c r="K346" s="250"/>
      <c r="L346" s="249"/>
      <c r="M346" s="250"/>
      <c r="P346" s="250" t="str">
        <f>IF($P$4=0,"",$P$4)</f>
        <v/>
      </c>
      <c r="Q346" s="249" t="str">
        <f>$Q$4</f>
        <v>Projected Prior Year Ended 12/31/2024</v>
      </c>
      <c r="S346" s="250"/>
      <c r="U346" s="300"/>
    </row>
    <row r="347" spans="1:21" x14ac:dyDescent="0.25">
      <c r="B347" s="270"/>
      <c r="F347" s="248" t="str">
        <f>IF(+$F$5="","",$F$5)</f>
        <v/>
      </c>
      <c r="K347" s="250"/>
      <c r="L347" s="249"/>
      <c r="M347" s="250"/>
      <c r="P347" s="250" t="str">
        <f>IF($P$5=0,"",$P$5)</f>
        <v/>
      </c>
      <c r="Q347" s="249" t="str">
        <f>$Q$5</f>
        <v>Historical Prior Year Ended 12/31/2023</v>
      </c>
      <c r="S347" s="250"/>
      <c r="U347" s="300"/>
    </row>
    <row r="348" spans="1:21" x14ac:dyDescent="0.25">
      <c r="B348" s="270"/>
      <c r="K348" s="250"/>
      <c r="L348" s="249"/>
      <c r="M348" s="250"/>
      <c r="P348" s="250"/>
      <c r="Q348" s="249" t="str">
        <f>$Q$6</f>
        <v>Witness: C. Aldazabal / J. Chronister / R. Latta</v>
      </c>
      <c r="S348" s="250"/>
      <c r="U348" s="300"/>
    </row>
    <row r="349" spans="1:21" ht="13.8" thickBot="1" x14ac:dyDescent="0.3">
      <c r="A349" s="247" t="str">
        <f>A$7</f>
        <v>DOCKET No. 20240026-EI</v>
      </c>
      <c r="B349" s="273"/>
      <c r="C349" s="247"/>
      <c r="D349" s="247"/>
      <c r="E349" s="247"/>
      <c r="F349" s="247" t="str">
        <f>IF(+$F$7="","",$F$7)</f>
        <v/>
      </c>
      <c r="G349" s="247"/>
      <c r="H349" s="255" t="str">
        <f>IF($H$7="","",$H$7)</f>
        <v>(Dollars in 000's)</v>
      </c>
      <c r="I349" s="255"/>
      <c r="J349" s="247"/>
      <c r="K349" s="247"/>
      <c r="L349" s="247"/>
      <c r="M349" s="247"/>
      <c r="N349" s="247"/>
      <c r="O349" s="247"/>
      <c r="P349" s="269"/>
      <c r="Q349" s="247" t="str">
        <f>$Q$7</f>
        <v xml:space="preserve">              K. Stryker / C. Whitworth</v>
      </c>
      <c r="R349" s="247"/>
      <c r="S349" s="247"/>
      <c r="U349" s="300"/>
    </row>
    <row r="350" spans="1:21" x14ac:dyDescent="0.25">
      <c r="C350" s="251"/>
      <c r="D350" s="251"/>
      <c r="E350" s="251"/>
      <c r="F350" s="251"/>
      <c r="G350" s="251"/>
      <c r="H350" s="251"/>
      <c r="I350" s="251"/>
      <c r="J350" s="251"/>
      <c r="K350" s="251"/>
      <c r="L350" s="251"/>
      <c r="M350" s="251"/>
      <c r="N350" s="251"/>
      <c r="O350" s="251"/>
      <c r="P350" s="252"/>
      <c r="Q350" s="251"/>
      <c r="R350" s="251"/>
      <c r="S350" s="251"/>
      <c r="U350" s="300"/>
    </row>
    <row r="351" spans="1:21" x14ac:dyDescent="0.25">
      <c r="C351" s="251"/>
      <c r="D351" s="251"/>
      <c r="E351" s="251"/>
      <c r="F351" s="251"/>
      <c r="G351" s="251"/>
      <c r="H351" s="251"/>
      <c r="I351" s="251"/>
      <c r="J351" s="251"/>
      <c r="K351" s="253"/>
      <c r="L351" s="253"/>
      <c r="M351" s="251"/>
      <c r="N351" s="251"/>
      <c r="O351" s="251"/>
      <c r="P351" s="252"/>
      <c r="Q351" s="251"/>
      <c r="R351" s="251"/>
      <c r="S351" s="251"/>
      <c r="U351" s="300"/>
    </row>
    <row r="352" spans="1:21" x14ac:dyDescent="0.25">
      <c r="C352" s="253" t="s">
        <v>16</v>
      </c>
      <c r="D352" s="253" t="s">
        <v>16</v>
      </c>
      <c r="F352" s="253" t="s">
        <v>17</v>
      </c>
      <c r="G352" s="253" t="s">
        <v>18</v>
      </c>
      <c r="H352" s="251" t="s">
        <v>19</v>
      </c>
      <c r="I352" s="251" t="s">
        <v>20</v>
      </c>
      <c r="J352" s="253" t="s">
        <v>21</v>
      </c>
      <c r="K352" s="251" t="s">
        <v>22</v>
      </c>
      <c r="L352" s="253" t="s">
        <v>23</v>
      </c>
      <c r="M352" s="253" t="s">
        <v>24</v>
      </c>
      <c r="N352" s="253" t="s">
        <v>25</v>
      </c>
      <c r="O352" s="253" t="s">
        <v>26</v>
      </c>
      <c r="P352" s="253" t="s">
        <v>27</v>
      </c>
      <c r="Q352" s="253" t="s">
        <v>28</v>
      </c>
      <c r="R352" s="253" t="s">
        <v>29</v>
      </c>
      <c r="S352" s="253" t="s">
        <v>30</v>
      </c>
      <c r="U352" s="300"/>
    </row>
    <row r="353" spans="1:21" x14ac:dyDescent="0.25">
      <c r="A353" s="253" t="s">
        <v>31</v>
      </c>
      <c r="B353" s="253"/>
      <c r="C353" s="253" t="s">
        <v>32</v>
      </c>
      <c r="D353" s="253" t="s">
        <v>32</v>
      </c>
      <c r="E353" s="251"/>
      <c r="F353" s="253"/>
      <c r="G353" s="253"/>
      <c r="H353" s="253"/>
      <c r="I353" s="253"/>
      <c r="J353" s="253"/>
      <c r="K353" s="253"/>
      <c r="L353" s="251"/>
      <c r="M353" s="253"/>
      <c r="N353" s="253"/>
      <c r="O353" s="253"/>
      <c r="P353" s="251"/>
      <c r="Q353" s="251"/>
      <c r="R353" s="251"/>
      <c r="S353" s="253" t="s">
        <v>33</v>
      </c>
      <c r="U353" s="300"/>
    </row>
    <row r="354" spans="1:21" ht="13.8" thickBot="1" x14ac:dyDescent="0.3">
      <c r="A354" s="255" t="s">
        <v>35</v>
      </c>
      <c r="B354" s="255"/>
      <c r="C354" s="255" t="s">
        <v>36</v>
      </c>
      <c r="D354" s="255" t="s">
        <v>37</v>
      </c>
      <c r="E354" s="255"/>
      <c r="F354" s="274" t="str">
        <f>F$12</f>
        <v>12/2024</v>
      </c>
      <c r="G354" s="274" t="str">
        <f t="shared" ref="G354:R354" si="63">G$12</f>
        <v>1/2025</v>
      </c>
      <c r="H354" s="274" t="str">
        <f t="shared" si="63"/>
        <v>2/2025</v>
      </c>
      <c r="I354" s="274" t="str">
        <f t="shared" si="63"/>
        <v>3/2025</v>
      </c>
      <c r="J354" s="274" t="str">
        <f t="shared" si="63"/>
        <v>4/2025</v>
      </c>
      <c r="K354" s="274" t="str">
        <f t="shared" si="63"/>
        <v>5/2025</v>
      </c>
      <c r="L354" s="274" t="str">
        <f t="shared" si="63"/>
        <v>6/2025</v>
      </c>
      <c r="M354" s="274" t="str">
        <f t="shared" si="63"/>
        <v>7/2025</v>
      </c>
      <c r="N354" s="274" t="str">
        <f t="shared" si="63"/>
        <v>8/2025</v>
      </c>
      <c r="O354" s="274" t="str">
        <f t="shared" si="63"/>
        <v>9/2025</v>
      </c>
      <c r="P354" s="274" t="str">
        <f t="shared" si="63"/>
        <v>10/2025</v>
      </c>
      <c r="Q354" s="274" t="str">
        <f t="shared" si="63"/>
        <v>11/2025</v>
      </c>
      <c r="R354" s="274" t="str">
        <f t="shared" si="63"/>
        <v>12/2025</v>
      </c>
      <c r="S354" s="256" t="s">
        <v>51</v>
      </c>
      <c r="U354" s="300"/>
    </row>
    <row r="355" spans="1:21" x14ac:dyDescent="0.25">
      <c r="A355" s="253">
        <v>1</v>
      </c>
      <c r="B355" s="258"/>
      <c r="P355" s="250"/>
      <c r="U355" s="300"/>
    </row>
    <row r="356" spans="1:21" x14ac:dyDescent="0.25">
      <c r="A356" s="253">
        <f>A355+1</f>
        <v>2</v>
      </c>
      <c r="B356" s="258"/>
      <c r="D356" s="248" t="s">
        <v>136</v>
      </c>
      <c r="J356" s="28"/>
      <c r="L356" s="28"/>
      <c r="N356" s="28"/>
      <c r="P356" s="28"/>
      <c r="R356" s="28"/>
      <c r="U356" s="300"/>
    </row>
    <row r="357" spans="1:21" x14ac:dyDescent="0.25">
      <c r="A357" s="253">
        <f t="shared" ref="A357:A398" si="64">A356+1</f>
        <v>3</v>
      </c>
      <c r="B357" s="258"/>
      <c r="C357" s="251">
        <v>34199</v>
      </c>
      <c r="D357" s="248" t="s">
        <v>56</v>
      </c>
      <c r="F357" s="262">
        <f>SUMIF('RESERVE BALANCES'!$A:$A,$C357,'RESERVE BALANCES'!AA:AA)/1000</f>
        <v>54082.009740000001</v>
      </c>
      <c r="G357" s="262">
        <f>SUMIF('RESERVE BALANCES'!$A:$A,$C357,'RESERVE BALANCES'!AB:AB)/1000</f>
        <v>55403.945370000001</v>
      </c>
      <c r="H357" s="262">
        <f>SUMIF('RESERVE BALANCES'!$A:$A,$C357,'RESERVE BALANCES'!AC:AC)/1000</f>
        <v>56725.881000000008</v>
      </c>
      <c r="I357" s="262">
        <f>SUMIF('RESERVE BALANCES'!$A:$A,$C357,'RESERVE BALANCES'!AD:AD)/1000</f>
        <v>58047.816630000008</v>
      </c>
      <c r="J357" s="262">
        <f>SUMIF('RESERVE BALANCES'!$A:$A,$C357,'RESERVE BALANCES'!AE:AE)/1000</f>
        <v>59369.752260000016</v>
      </c>
      <c r="K357" s="262">
        <f>SUMIF('RESERVE BALANCES'!$A:$A,$C357,'RESERVE BALANCES'!AF:AF)/1000</f>
        <v>60691.687890000016</v>
      </c>
      <c r="L357" s="262">
        <f>SUMIF('RESERVE BALANCES'!$A:$A,$C357,'RESERVE BALANCES'!AG:AG)/1000</f>
        <v>62013.623520000016</v>
      </c>
      <c r="M357" s="262">
        <f>SUMIF('RESERVE BALANCES'!$A:$A,$C357,'RESERVE BALANCES'!AH:AH)/1000</f>
        <v>63335.559150000023</v>
      </c>
      <c r="N357" s="262">
        <f>SUMIF('RESERVE BALANCES'!$A:$A,$C357,'RESERVE BALANCES'!AI:AI)/1000</f>
        <v>64657.494780000023</v>
      </c>
      <c r="O357" s="262">
        <f>SUMIF('RESERVE BALANCES'!$A:$A,$C357,'RESERVE BALANCES'!AJ:AJ)/1000</f>
        <v>65979.43041000003</v>
      </c>
      <c r="P357" s="262">
        <f>SUMIF('RESERVE BALANCES'!$A:$A,$C357,'RESERVE BALANCES'!AK:AK)/1000</f>
        <v>67301.366040000023</v>
      </c>
      <c r="Q357" s="262">
        <f>SUMIF('RESERVE BALANCES'!$A:$A,$C357,'RESERVE BALANCES'!AL:AL)/1000</f>
        <v>68623.301670000015</v>
      </c>
      <c r="R357" s="262">
        <f>SUMIF('RESERVE BALANCES'!$A:$A,$C357,'RESERVE BALANCES'!AM:AM)/1000</f>
        <v>69945.237300000008</v>
      </c>
      <c r="S357" s="22">
        <f>SUM(F357:R357)/(13)</f>
        <v>62013.623520000023</v>
      </c>
      <c r="U357" s="263">
        <f>S357-('B-09 2025R'!T357/1)</f>
        <v>0</v>
      </c>
    </row>
    <row r="358" spans="1:21" x14ac:dyDescent="0.25">
      <c r="A358" s="253">
        <f t="shared" si="64"/>
        <v>4</v>
      </c>
      <c r="B358" s="258"/>
      <c r="C358" s="253">
        <v>34399</v>
      </c>
      <c r="D358" s="248" t="s">
        <v>93</v>
      </c>
      <c r="F358" s="262">
        <f>SUMIF('RESERVE BALANCES'!$A:$A,$C358,'RESERVE BALANCES'!AA:AA)/1000</f>
        <v>92761.91158</v>
      </c>
      <c r="G358" s="262">
        <f>SUMIF('RESERVE BALANCES'!$A:$A,$C358,'RESERVE BALANCES'!AB:AB)/1000</f>
        <v>95476.160709999996</v>
      </c>
      <c r="H358" s="262">
        <f>SUMIF('RESERVE BALANCES'!$A:$A,$C358,'RESERVE BALANCES'!AC:AC)/1000</f>
        <v>98215.779379999993</v>
      </c>
      <c r="I358" s="262">
        <f>SUMIF('RESERVE BALANCES'!$A:$A,$C358,'RESERVE BALANCES'!AD:AD)/1000</f>
        <v>100957.21736</v>
      </c>
      <c r="J358" s="262">
        <f>SUMIF('RESERVE BALANCES'!$A:$A,$C358,'RESERVE BALANCES'!AE:AE)/1000</f>
        <v>103700.31973</v>
      </c>
      <c r="K358" s="262">
        <f>SUMIF('RESERVE BALANCES'!$A:$A,$C358,'RESERVE BALANCES'!AF:AF)/1000</f>
        <v>106445.00316000001</v>
      </c>
      <c r="L358" s="262">
        <f>SUMIF('RESERVE BALANCES'!$A:$A,$C358,'RESERVE BALANCES'!AG:AG)/1000</f>
        <v>109191.23221</v>
      </c>
      <c r="M358" s="262">
        <f>SUMIF('RESERVE BALANCES'!$A:$A,$C358,'RESERVE BALANCES'!AH:AH)/1000</f>
        <v>111944.76190000001</v>
      </c>
      <c r="N358" s="262">
        <f>SUMIF('RESERVE BALANCES'!$A:$A,$C358,'RESERVE BALANCES'!AI:AI)/1000</f>
        <v>114699.67349000002</v>
      </c>
      <c r="O358" s="262">
        <f>SUMIF('RESERVE BALANCES'!$A:$A,$C358,'RESERVE BALANCES'!AJ:AJ)/1000</f>
        <v>117455.96697000001</v>
      </c>
      <c r="P358" s="262">
        <f>SUMIF('RESERVE BALANCES'!$A:$A,$C358,'RESERVE BALANCES'!AK:AK)/1000</f>
        <v>120213.64234000002</v>
      </c>
      <c r="Q358" s="262">
        <f>SUMIF('RESERVE BALANCES'!$A:$A,$C358,'RESERVE BALANCES'!AL:AL)/1000</f>
        <v>122972.69960000002</v>
      </c>
      <c r="R358" s="262">
        <f>SUMIF('RESERVE BALANCES'!$A:$A,$C358,'RESERVE BALANCES'!AM:AM)/1000</f>
        <v>125733.13875000003</v>
      </c>
      <c r="S358" s="22">
        <f>SUM(F358:R358)/(13)</f>
        <v>109212.88516769231</v>
      </c>
      <c r="U358" s="263">
        <f>S358-('B-09 2025R'!T358/1)</f>
        <v>-2.3077009245753288E-6</v>
      </c>
    </row>
    <row r="359" spans="1:21" x14ac:dyDescent="0.25">
      <c r="A359" s="253">
        <f t="shared" si="64"/>
        <v>5</v>
      </c>
      <c r="B359" s="258"/>
      <c r="C359" s="253">
        <v>34599</v>
      </c>
      <c r="D359" s="248" t="s">
        <v>59</v>
      </c>
      <c r="F359" s="262">
        <f>SUMIF('RESERVE BALANCES'!$A:$A,$C359,'RESERVE BALANCES'!AA:AA)/1000</f>
        <v>37445.332689999996</v>
      </c>
      <c r="G359" s="262">
        <f>SUMIF('RESERVE BALANCES'!$A:$A,$C359,'RESERVE BALANCES'!AB:AB)/1000</f>
        <v>38359.660649999998</v>
      </c>
      <c r="H359" s="262">
        <f>SUMIF('RESERVE BALANCES'!$A:$A,$C359,'RESERVE BALANCES'!AC:AC)/1000</f>
        <v>39273.98861</v>
      </c>
      <c r="I359" s="262">
        <f>SUMIF('RESERVE BALANCES'!$A:$A,$C359,'RESERVE BALANCES'!AD:AD)/1000</f>
        <v>40188.316570000003</v>
      </c>
      <c r="J359" s="262">
        <f>SUMIF('RESERVE BALANCES'!$A:$A,$C359,'RESERVE BALANCES'!AE:AE)/1000</f>
        <v>41102.644529999998</v>
      </c>
      <c r="K359" s="262">
        <f>SUMIF('RESERVE BALANCES'!$A:$A,$C359,'RESERVE BALANCES'!AF:AF)/1000</f>
        <v>42016.97249</v>
      </c>
      <c r="L359" s="262">
        <f>SUMIF('RESERVE BALANCES'!$A:$A,$C359,'RESERVE BALANCES'!AG:AG)/1000</f>
        <v>42931.300450000002</v>
      </c>
      <c r="M359" s="262">
        <f>SUMIF('RESERVE BALANCES'!$A:$A,$C359,'RESERVE BALANCES'!AH:AH)/1000</f>
        <v>43845.628410000005</v>
      </c>
      <c r="N359" s="262">
        <f>SUMIF('RESERVE BALANCES'!$A:$A,$C359,'RESERVE BALANCES'!AI:AI)/1000</f>
        <v>44759.956370000007</v>
      </c>
      <c r="O359" s="262">
        <f>SUMIF('RESERVE BALANCES'!$A:$A,$C359,'RESERVE BALANCES'!AJ:AJ)/1000</f>
        <v>45674.284330000002</v>
      </c>
      <c r="P359" s="262">
        <f>SUMIF('RESERVE BALANCES'!$A:$A,$C359,'RESERVE BALANCES'!AK:AK)/1000</f>
        <v>46588.612290000005</v>
      </c>
      <c r="Q359" s="262">
        <f>SUMIF('RESERVE BALANCES'!$A:$A,$C359,'RESERVE BALANCES'!AL:AL)/1000</f>
        <v>47502.940250000007</v>
      </c>
      <c r="R359" s="262">
        <f>SUMIF('RESERVE BALANCES'!$A:$A,$C359,'RESERVE BALANCES'!AM:AM)/1000</f>
        <v>48417.268210000009</v>
      </c>
      <c r="S359" s="22">
        <f>SUM(F359:R359)/(13)</f>
        <v>42931.300449999995</v>
      </c>
      <c r="U359" s="263">
        <f>S359-('B-09 2025R'!T359/1)</f>
        <v>0</v>
      </c>
    </row>
    <row r="360" spans="1:21" x14ac:dyDescent="0.25">
      <c r="A360" s="253">
        <f t="shared" si="64"/>
        <v>6</v>
      </c>
      <c r="B360" s="258"/>
      <c r="C360" s="251">
        <v>34899</v>
      </c>
      <c r="D360" s="248" t="s">
        <v>137</v>
      </c>
      <c r="F360" s="262">
        <f>SUMIF('RESERVE BALANCES'!$A:$A,$C360,'RESERVE BALANCES'!AA:AA)/1000</f>
        <v>4326.8036099999972</v>
      </c>
      <c r="G360" s="262">
        <f>SUMIF('RESERVE BALANCES'!$A:$A,$C360,'RESERVE BALANCES'!AB:AB)/1000</f>
        <v>4566.7545499999978</v>
      </c>
      <c r="H360" s="262">
        <f>SUMIF('RESERVE BALANCES'!$A:$A,$C360,'RESERVE BALANCES'!AC:AC)/1000</f>
        <v>4807.4193799999985</v>
      </c>
      <c r="I360" s="262">
        <f>SUMIF('RESERVE BALANCES'!$A:$A,$C360,'RESERVE BALANCES'!AD:AD)/1000</f>
        <v>5412.7135999999973</v>
      </c>
      <c r="J360" s="262">
        <f>SUMIF('RESERVE BALANCES'!$A:$A,$C360,'RESERVE BALANCES'!AE:AE)/1000</f>
        <v>6028.1665699999976</v>
      </c>
      <c r="K360" s="262">
        <f>SUMIF('RESERVE BALANCES'!$A:$A,$C360,'RESERVE BALANCES'!AF:AF)/1000</f>
        <v>7094.9193199999972</v>
      </c>
      <c r="L360" s="262">
        <f>SUMIF('RESERVE BALANCES'!$A:$A,$C360,'RESERVE BALANCES'!AG:AG)/1000</f>
        <v>8180.7695999999978</v>
      </c>
      <c r="M360" s="262">
        <f>SUMIF('RESERVE BALANCES'!$A:$A,$C360,'RESERVE BALANCES'!AH:AH)/1000</f>
        <v>9270.0410999999986</v>
      </c>
      <c r="N360" s="262">
        <f>SUMIF('RESERVE BALANCES'!$A:$A,$C360,'RESERVE BALANCES'!AI:AI)/1000</f>
        <v>10452.136489999999</v>
      </c>
      <c r="O360" s="262">
        <f>SUMIF('RESERVE BALANCES'!$A:$A,$C360,'RESERVE BALANCES'!AJ:AJ)/1000</f>
        <v>11634.945769999998</v>
      </c>
      <c r="P360" s="262">
        <f>SUMIF('RESERVE BALANCES'!$A:$A,$C360,'RESERVE BALANCES'!AK:AK)/1000</f>
        <v>12818.468939999997</v>
      </c>
      <c r="Q360" s="262">
        <f>SUMIF('RESERVE BALANCES'!$A:$A,$C360,'RESERVE BALANCES'!AL:AL)/1000</f>
        <v>14002.705989999999</v>
      </c>
      <c r="R360" s="262">
        <f>SUMIF('RESERVE BALANCES'!$A:$A,$C360,'RESERVE BALANCES'!AM:AM)/1000</f>
        <v>15187.656929999997</v>
      </c>
      <c r="S360" s="22">
        <f>SUM(F360:R360)/(13)</f>
        <v>8752.5770653846139</v>
      </c>
      <c r="U360" s="263">
        <f>S360-('B-09 2025R'!T360/1)</f>
        <v>-4.6153872972354293E-6</v>
      </c>
    </row>
    <row r="361" spans="1:21" ht="13.8" thickBot="1" x14ac:dyDescent="0.3">
      <c r="A361" s="253">
        <f t="shared" si="64"/>
        <v>7</v>
      </c>
      <c r="B361" s="258"/>
      <c r="C361" s="253"/>
      <c r="D361" s="248" t="s">
        <v>138</v>
      </c>
      <c r="F361" s="105">
        <f>SUM(F357:F360)</f>
        <v>188616.05761999998</v>
      </c>
      <c r="G361" s="105">
        <f t="shared" ref="G361:R361" si="65">SUM(G357:G360)</f>
        <v>193806.52127999999</v>
      </c>
      <c r="H361" s="105">
        <f t="shared" si="65"/>
        <v>199023.06837000002</v>
      </c>
      <c r="I361" s="105">
        <f t="shared" si="65"/>
        <v>204606.06415999998</v>
      </c>
      <c r="J361" s="105">
        <f t="shared" si="65"/>
        <v>210200.88309000002</v>
      </c>
      <c r="K361" s="105">
        <f t="shared" si="65"/>
        <v>216248.58286000002</v>
      </c>
      <c r="L361" s="105">
        <f t="shared" si="65"/>
        <v>222316.92578000002</v>
      </c>
      <c r="M361" s="105">
        <f t="shared" si="65"/>
        <v>228395.99056000003</v>
      </c>
      <c r="N361" s="105">
        <f t="shared" si="65"/>
        <v>234569.26113000003</v>
      </c>
      <c r="O361" s="105">
        <f t="shared" si="65"/>
        <v>240744.62748000002</v>
      </c>
      <c r="P361" s="105">
        <f t="shared" si="65"/>
        <v>246922.08961000002</v>
      </c>
      <c r="Q361" s="105">
        <f t="shared" si="65"/>
        <v>253101.64751000004</v>
      </c>
      <c r="R361" s="105">
        <f t="shared" si="65"/>
        <v>259283.30119000003</v>
      </c>
      <c r="S361" s="105">
        <f t="shared" ref="S361" si="66">SUM(S357:S360)</f>
        <v>222910.38620307695</v>
      </c>
      <c r="U361" s="263">
        <f>S361-('B-09 2025R'!T361/1)</f>
        <v>-6.9230736698955297E-6</v>
      </c>
    </row>
    <row r="362" spans="1:21" ht="13.8" thickTop="1" x14ac:dyDescent="0.25">
      <c r="A362" s="253">
        <f t="shared" si="64"/>
        <v>8</v>
      </c>
      <c r="B362" s="258"/>
      <c r="U362" s="300"/>
    </row>
    <row r="363" spans="1:21" x14ac:dyDescent="0.25">
      <c r="A363" s="253">
        <f t="shared" si="64"/>
        <v>9</v>
      </c>
      <c r="B363" s="258"/>
      <c r="D363" s="248" t="s">
        <v>139</v>
      </c>
      <c r="U363" s="300"/>
    </row>
    <row r="364" spans="1:21" x14ac:dyDescent="0.25">
      <c r="A364" s="253">
        <f t="shared" si="64"/>
        <v>10</v>
      </c>
      <c r="B364" s="258"/>
      <c r="C364" s="251">
        <v>34198</v>
      </c>
      <c r="D364" s="248" t="s">
        <v>56</v>
      </c>
      <c r="F364" s="262">
        <f>SUMIF('RESERVE BALANCES'!$A:$A,$C364,'RESERVE BALANCES'!AA:AA)/1000</f>
        <v>0</v>
      </c>
      <c r="G364" s="262">
        <f>SUMIF('RESERVE BALANCES'!$A:$A,$C364,'RESERVE BALANCES'!AB:AB)/1000</f>
        <v>0</v>
      </c>
      <c r="H364" s="262">
        <f>SUMIF('RESERVE BALANCES'!$A:$A,$C364,'RESERVE BALANCES'!AC:AC)/1000</f>
        <v>0</v>
      </c>
      <c r="I364" s="262">
        <f>SUMIF('RESERVE BALANCES'!$A:$A,$C364,'RESERVE BALANCES'!AD:AD)/1000</f>
        <v>0</v>
      </c>
      <c r="J364" s="262">
        <f>SUMIF('RESERVE BALANCES'!$A:$A,$C364,'RESERVE BALANCES'!AE:AE)/1000</f>
        <v>0</v>
      </c>
      <c r="K364" s="262">
        <f>SUMIF('RESERVE BALANCES'!$A:$A,$C364,'RESERVE BALANCES'!AF:AF)/1000</f>
        <v>0</v>
      </c>
      <c r="L364" s="262">
        <f>SUMIF('RESERVE BALANCES'!$A:$A,$C364,'RESERVE BALANCES'!AG:AG)/1000</f>
        <v>0</v>
      </c>
      <c r="M364" s="262">
        <f>SUMIF('RESERVE BALANCES'!$A:$A,$C364,'RESERVE BALANCES'!AH:AH)/1000</f>
        <v>0</v>
      </c>
      <c r="N364" s="262">
        <f>SUMIF('RESERVE BALANCES'!$A:$A,$C364,'RESERVE BALANCES'!AI:AI)/1000</f>
        <v>0</v>
      </c>
      <c r="O364" s="262">
        <f>SUMIF('RESERVE BALANCES'!$A:$A,$C364,'RESERVE BALANCES'!AJ:AJ)/1000</f>
        <v>0</v>
      </c>
      <c r="P364" s="262">
        <f>SUMIF('RESERVE BALANCES'!$A:$A,$C364,'RESERVE BALANCES'!AK:AK)/1000</f>
        <v>0</v>
      </c>
      <c r="Q364" s="262">
        <f>SUMIF('RESERVE BALANCES'!$A:$A,$C364,'RESERVE BALANCES'!AL:AL)/1000</f>
        <v>0</v>
      </c>
      <c r="R364" s="262">
        <f>SUMIF('RESERVE BALANCES'!$A:$A,$C364,'RESERVE BALANCES'!AM:AM)/1000</f>
        <v>0</v>
      </c>
      <c r="S364" s="22">
        <f>SUM(F364:R364)/(13)</f>
        <v>0</v>
      </c>
      <c r="U364" s="263">
        <f>S364-('B-09 2025R'!T364/1)</f>
        <v>0</v>
      </c>
    </row>
    <row r="365" spans="1:21" x14ac:dyDescent="0.25">
      <c r="A365" s="253">
        <f t="shared" si="64"/>
        <v>11</v>
      </c>
      <c r="B365" s="258"/>
      <c r="C365" s="253">
        <v>34398</v>
      </c>
      <c r="D365" s="248" t="s">
        <v>93</v>
      </c>
      <c r="F365" s="262">
        <f>SUMIF('RESERVE BALANCES'!$A:$A,$C365,'RESERVE BALANCES'!AA:AA)/1000</f>
        <v>56.806889999999981</v>
      </c>
      <c r="G365" s="262">
        <f>SUMIF('RESERVE BALANCES'!$A:$A,$C365,'RESERVE BALANCES'!AB:AB)/1000</f>
        <v>59.479969999999987</v>
      </c>
      <c r="H365" s="262">
        <f>SUMIF('RESERVE BALANCES'!$A:$A,$C365,'RESERVE BALANCES'!AC:AC)/1000</f>
        <v>62.153049999999986</v>
      </c>
      <c r="I365" s="262">
        <f>SUMIF('RESERVE BALANCES'!$A:$A,$C365,'RESERVE BALANCES'!AD:AD)/1000</f>
        <v>64.826129999999992</v>
      </c>
      <c r="J365" s="262">
        <f>SUMIF('RESERVE BALANCES'!$A:$A,$C365,'RESERVE BALANCES'!AE:AE)/1000</f>
        <v>67.499209999999991</v>
      </c>
      <c r="K365" s="262">
        <f>SUMIF('RESERVE BALANCES'!$A:$A,$C365,'RESERVE BALANCES'!AF:AF)/1000</f>
        <v>70.17228999999999</v>
      </c>
      <c r="L365" s="262">
        <f>SUMIF('RESERVE BALANCES'!$A:$A,$C365,'RESERVE BALANCES'!AG:AG)/1000</f>
        <v>72.845369999999988</v>
      </c>
      <c r="M365" s="262">
        <f>SUMIF('RESERVE BALANCES'!$A:$A,$C365,'RESERVE BALANCES'!AH:AH)/1000</f>
        <v>75.518450000000001</v>
      </c>
      <c r="N365" s="262">
        <f>SUMIF('RESERVE BALANCES'!$A:$A,$C365,'RESERVE BALANCES'!AI:AI)/1000</f>
        <v>78.19153</v>
      </c>
      <c r="O365" s="262">
        <f>SUMIF('RESERVE BALANCES'!$A:$A,$C365,'RESERVE BALANCES'!AJ:AJ)/1000</f>
        <v>80.864609999999999</v>
      </c>
      <c r="P365" s="262">
        <f>SUMIF('RESERVE BALANCES'!$A:$A,$C365,'RESERVE BALANCES'!AK:AK)/1000</f>
        <v>83.537689999999998</v>
      </c>
      <c r="Q365" s="262">
        <f>SUMIF('RESERVE BALANCES'!$A:$A,$C365,'RESERVE BALANCES'!AL:AL)/1000</f>
        <v>86.210770000000011</v>
      </c>
      <c r="R365" s="262">
        <f>SUMIF('RESERVE BALANCES'!$A:$A,$C365,'RESERVE BALANCES'!AM:AM)/1000</f>
        <v>88.88385000000001</v>
      </c>
      <c r="S365" s="22">
        <f>SUM(F365:R365)/(13)</f>
        <v>72.845370000000003</v>
      </c>
      <c r="U365" s="263">
        <f>S365-('B-09 2025R'!T365/1)</f>
        <v>0</v>
      </c>
    </row>
    <row r="366" spans="1:21" x14ac:dyDescent="0.25">
      <c r="A366" s="253">
        <f t="shared" si="64"/>
        <v>12</v>
      </c>
      <c r="B366" s="258"/>
      <c r="C366" s="253">
        <v>34598</v>
      </c>
      <c r="D366" s="248" t="s">
        <v>59</v>
      </c>
      <c r="F366" s="262">
        <f>SUMIF('RESERVE BALANCES'!$A:$A,$C366,'RESERVE BALANCES'!AA:AA)/1000</f>
        <v>0</v>
      </c>
      <c r="G366" s="262">
        <f>SUMIF('RESERVE BALANCES'!$A:$A,$C366,'RESERVE BALANCES'!AB:AB)/1000</f>
        <v>0</v>
      </c>
      <c r="H366" s="262">
        <f>SUMIF('RESERVE BALANCES'!$A:$A,$C366,'RESERVE BALANCES'!AC:AC)/1000</f>
        <v>0</v>
      </c>
      <c r="I366" s="262">
        <f>SUMIF('RESERVE BALANCES'!$A:$A,$C366,'RESERVE BALANCES'!AD:AD)/1000</f>
        <v>0</v>
      </c>
      <c r="J366" s="262">
        <f>SUMIF('RESERVE BALANCES'!$A:$A,$C366,'RESERVE BALANCES'!AE:AE)/1000</f>
        <v>0</v>
      </c>
      <c r="K366" s="262">
        <f>SUMIF('RESERVE BALANCES'!$A:$A,$C366,'RESERVE BALANCES'!AF:AF)/1000</f>
        <v>0</v>
      </c>
      <c r="L366" s="262">
        <f>SUMIF('RESERVE BALANCES'!$A:$A,$C366,'RESERVE BALANCES'!AG:AG)/1000</f>
        <v>0</v>
      </c>
      <c r="M366" s="262">
        <f>SUMIF('RESERVE BALANCES'!$A:$A,$C366,'RESERVE BALANCES'!AH:AH)/1000</f>
        <v>0</v>
      </c>
      <c r="N366" s="262">
        <f>SUMIF('RESERVE BALANCES'!$A:$A,$C366,'RESERVE BALANCES'!AI:AI)/1000</f>
        <v>0</v>
      </c>
      <c r="O366" s="262">
        <f>SUMIF('RESERVE BALANCES'!$A:$A,$C366,'RESERVE BALANCES'!AJ:AJ)/1000</f>
        <v>0</v>
      </c>
      <c r="P366" s="262">
        <f>SUMIF('RESERVE BALANCES'!$A:$A,$C366,'RESERVE BALANCES'!AK:AK)/1000</f>
        <v>0</v>
      </c>
      <c r="Q366" s="262">
        <f>SUMIF('RESERVE BALANCES'!$A:$A,$C366,'RESERVE BALANCES'!AL:AL)/1000</f>
        <v>0</v>
      </c>
      <c r="R366" s="262">
        <f>SUMIF('RESERVE BALANCES'!$A:$A,$C366,'RESERVE BALANCES'!AM:AM)/1000</f>
        <v>0</v>
      </c>
      <c r="S366" s="22">
        <f>SUM(F366:R366)/(13)</f>
        <v>0</v>
      </c>
      <c r="U366" s="263">
        <f>S366-('B-09 2025R'!T366/1)</f>
        <v>0</v>
      </c>
    </row>
    <row r="367" spans="1:21" x14ac:dyDescent="0.25">
      <c r="A367" s="253">
        <f t="shared" si="64"/>
        <v>13</v>
      </c>
      <c r="B367" s="258"/>
      <c r="C367" s="251">
        <v>34898</v>
      </c>
      <c r="D367" s="248" t="s">
        <v>137</v>
      </c>
      <c r="F367" s="262">
        <f>SUMIF('RESERVE BALANCES'!$A:$A,$C367,'RESERVE BALANCES'!AA:AA)/1000</f>
        <v>1.78887</v>
      </c>
      <c r="G367" s="262">
        <f>SUMIF('RESERVE BALANCES'!$A:$A,$C367,'RESERVE BALANCES'!AB:AB)/1000</f>
        <v>1.8714599999999999</v>
      </c>
      <c r="H367" s="262">
        <f>SUMIF('RESERVE BALANCES'!$A:$A,$C367,'RESERVE BALANCES'!AC:AC)/1000</f>
        <v>1.9540499999999996</v>
      </c>
      <c r="I367" s="262">
        <f>SUMIF('RESERVE BALANCES'!$A:$A,$C367,'RESERVE BALANCES'!AD:AD)/1000</f>
        <v>2.0366399999999998</v>
      </c>
      <c r="J367" s="262">
        <f>SUMIF('RESERVE BALANCES'!$A:$A,$C367,'RESERVE BALANCES'!AE:AE)/1000</f>
        <v>2.1192299999999995</v>
      </c>
      <c r="K367" s="262">
        <f>SUMIF('RESERVE BALANCES'!$A:$A,$C367,'RESERVE BALANCES'!AF:AF)/1000</f>
        <v>2.2018199999999997</v>
      </c>
      <c r="L367" s="262">
        <f>SUMIF('RESERVE BALANCES'!$A:$A,$C367,'RESERVE BALANCES'!AG:AG)/1000</f>
        <v>2.2844099999999998</v>
      </c>
      <c r="M367" s="262">
        <f>SUMIF('RESERVE BALANCES'!$A:$A,$C367,'RESERVE BALANCES'!AH:AH)/1000</f>
        <v>2.367</v>
      </c>
      <c r="N367" s="262">
        <f>SUMIF('RESERVE BALANCES'!$A:$A,$C367,'RESERVE BALANCES'!AI:AI)/1000</f>
        <v>2.4495900000000002</v>
      </c>
      <c r="O367" s="262">
        <f>SUMIF('RESERVE BALANCES'!$A:$A,$C367,'RESERVE BALANCES'!AJ:AJ)/1000</f>
        <v>2.5321800000000003</v>
      </c>
      <c r="P367" s="262">
        <f>SUMIF('RESERVE BALANCES'!$A:$A,$C367,'RESERVE BALANCES'!AK:AK)/1000</f>
        <v>2.6147700000000005</v>
      </c>
      <c r="Q367" s="262">
        <f>SUMIF('RESERVE BALANCES'!$A:$A,$C367,'RESERVE BALANCES'!AL:AL)/1000</f>
        <v>2.6973600000000006</v>
      </c>
      <c r="R367" s="262">
        <f>SUMIF('RESERVE BALANCES'!$A:$A,$C367,'RESERVE BALANCES'!AM:AM)/1000</f>
        <v>2.7799500000000008</v>
      </c>
      <c r="S367" s="22">
        <f>SUM(F367:R367)/(13)</f>
        <v>2.2844099999999998</v>
      </c>
      <c r="U367" s="263">
        <f>S367-('B-09 2025R'!T367/1)</f>
        <v>0</v>
      </c>
    </row>
    <row r="368" spans="1:21" ht="13.8" thickBot="1" x14ac:dyDescent="0.3">
      <c r="A368" s="253">
        <f t="shared" si="64"/>
        <v>14</v>
      </c>
      <c r="B368" s="258"/>
      <c r="C368" s="253"/>
      <c r="D368" s="248" t="s">
        <v>140</v>
      </c>
      <c r="F368" s="105">
        <f>SUM(F364:F367)</f>
        <v>58.595759999999984</v>
      </c>
      <c r="G368" s="105">
        <f t="shared" ref="G368:R368" si="67">SUM(G364:G367)</f>
        <v>61.351429999999986</v>
      </c>
      <c r="H368" s="105">
        <f t="shared" si="67"/>
        <v>64.107099999999988</v>
      </c>
      <c r="I368" s="105">
        <f t="shared" si="67"/>
        <v>66.862769999999998</v>
      </c>
      <c r="J368" s="105">
        <f t="shared" si="67"/>
        <v>69.618439999999993</v>
      </c>
      <c r="K368" s="105">
        <f t="shared" si="67"/>
        <v>72.374109999999988</v>
      </c>
      <c r="L368" s="105">
        <f t="shared" si="67"/>
        <v>75.129779999999982</v>
      </c>
      <c r="M368" s="105">
        <f t="shared" si="67"/>
        <v>77.885450000000006</v>
      </c>
      <c r="N368" s="105">
        <f t="shared" si="67"/>
        <v>80.641120000000001</v>
      </c>
      <c r="O368" s="105">
        <f t="shared" si="67"/>
        <v>83.396789999999996</v>
      </c>
      <c r="P368" s="105">
        <f t="shared" si="67"/>
        <v>86.152460000000005</v>
      </c>
      <c r="Q368" s="105">
        <f t="shared" si="67"/>
        <v>88.908130000000014</v>
      </c>
      <c r="R368" s="105">
        <f t="shared" si="67"/>
        <v>91.663800000000009</v>
      </c>
      <c r="S368" s="105">
        <f t="shared" ref="S368" si="68">SUM(S364:S367)</f>
        <v>75.129779999999997</v>
      </c>
      <c r="U368" s="263">
        <f>S368-('B-09 2025R'!T368/1)</f>
        <v>0</v>
      </c>
    </row>
    <row r="369" spans="1:21" ht="13.8" thickTop="1" x14ac:dyDescent="0.25">
      <c r="A369" s="253">
        <f t="shared" si="64"/>
        <v>15</v>
      </c>
      <c r="B369" s="258"/>
      <c r="U369" s="300"/>
    </row>
    <row r="370" spans="1:21" x14ac:dyDescent="0.25">
      <c r="A370" s="253">
        <f t="shared" si="64"/>
        <v>16</v>
      </c>
      <c r="B370" s="258"/>
      <c r="C370" s="267"/>
      <c r="D370" s="276" t="s">
        <v>141</v>
      </c>
      <c r="U370" s="300"/>
    </row>
    <row r="371" spans="1:21" x14ac:dyDescent="0.25">
      <c r="A371" s="253">
        <f t="shared" si="64"/>
        <v>17</v>
      </c>
      <c r="B371" s="258"/>
      <c r="C371" s="251">
        <v>34120</v>
      </c>
      <c r="D371" s="248" t="s">
        <v>56</v>
      </c>
      <c r="F371" s="262">
        <f>SUMIF('RESERVE BALANCES'!$A:$A,$C371,'RESERVE BALANCES'!AA:AA)/1000</f>
        <v>0</v>
      </c>
      <c r="G371" s="262">
        <f>SUMIF('RESERVE BALANCES'!$A:$A,$C371,'RESERVE BALANCES'!AB:AB)/1000</f>
        <v>0</v>
      </c>
      <c r="H371" s="262">
        <f>SUMIF('RESERVE BALANCES'!$A:$A,$C371,'RESERVE BALANCES'!AC:AC)/1000</f>
        <v>0</v>
      </c>
      <c r="I371" s="262">
        <f>SUMIF('RESERVE BALANCES'!$A:$A,$C371,'RESERVE BALANCES'!AD:AD)/1000</f>
        <v>0</v>
      </c>
      <c r="J371" s="262">
        <f>SUMIF('RESERVE BALANCES'!$A:$A,$C371,'RESERVE BALANCES'!AE:AE)/1000</f>
        <v>0</v>
      </c>
      <c r="K371" s="262">
        <f>SUMIF('RESERVE BALANCES'!$A:$A,$C371,'RESERVE BALANCES'!AF:AF)/1000</f>
        <v>0</v>
      </c>
      <c r="L371" s="262">
        <f>SUMIF('RESERVE BALANCES'!$A:$A,$C371,'RESERVE BALANCES'!AG:AG)/1000</f>
        <v>0</v>
      </c>
      <c r="M371" s="262">
        <f>SUMIF('RESERVE BALANCES'!$A:$A,$C371,'RESERVE BALANCES'!AH:AH)/1000</f>
        <v>0</v>
      </c>
      <c r="N371" s="262">
        <f>SUMIF('RESERVE BALANCES'!$A:$A,$C371,'RESERVE BALANCES'!AI:AI)/1000</f>
        <v>0</v>
      </c>
      <c r="O371" s="262">
        <f>SUMIF('RESERVE BALANCES'!$A:$A,$C371,'RESERVE BALANCES'!AJ:AJ)/1000</f>
        <v>0</v>
      </c>
      <c r="P371" s="262">
        <f>SUMIF('RESERVE BALANCES'!$A:$A,$C371,'RESERVE BALANCES'!AK:AK)/1000</f>
        <v>0</v>
      </c>
      <c r="Q371" s="262">
        <f>SUMIF('RESERVE BALANCES'!$A:$A,$C371,'RESERVE BALANCES'!AL:AL)/1000</f>
        <v>0</v>
      </c>
      <c r="R371" s="262">
        <f>SUMIF('RESERVE BALANCES'!$A:$A,$C371,'RESERVE BALANCES'!AM:AM)/1000</f>
        <v>0</v>
      </c>
      <c r="S371" s="22">
        <f t="shared" ref="S371:S376" si="69">SUM(F371:R371)/(13)</f>
        <v>0</v>
      </c>
      <c r="U371" s="263">
        <f>S371-('B-09 2025R'!T371/1)</f>
        <v>0</v>
      </c>
    </row>
    <row r="372" spans="1:21" x14ac:dyDescent="0.25">
      <c r="A372" s="253">
        <f t="shared" si="64"/>
        <v>18</v>
      </c>
      <c r="B372" s="268"/>
      <c r="C372" s="251">
        <v>34220</v>
      </c>
      <c r="D372" s="248" t="s">
        <v>92</v>
      </c>
      <c r="F372" s="262">
        <f>SUMIF('RESERVE BALANCES'!$A:$A,$C372,'RESERVE BALANCES'!AA:AA)/1000</f>
        <v>0</v>
      </c>
      <c r="G372" s="262">
        <f>SUMIF('RESERVE BALANCES'!$A:$A,$C372,'RESERVE BALANCES'!AB:AB)/1000</f>
        <v>0</v>
      </c>
      <c r="H372" s="262">
        <f>SUMIF('RESERVE BALANCES'!$A:$A,$C372,'RESERVE BALANCES'!AC:AC)/1000</f>
        <v>0</v>
      </c>
      <c r="I372" s="262">
        <f>SUMIF('RESERVE BALANCES'!$A:$A,$C372,'RESERVE BALANCES'!AD:AD)/1000</f>
        <v>0</v>
      </c>
      <c r="J372" s="262">
        <f>SUMIF('RESERVE BALANCES'!$A:$A,$C372,'RESERVE BALANCES'!AE:AE)/1000</f>
        <v>0</v>
      </c>
      <c r="K372" s="262">
        <f>SUMIF('RESERVE BALANCES'!$A:$A,$C372,'RESERVE BALANCES'!AF:AF)/1000</f>
        <v>92.802809999999994</v>
      </c>
      <c r="L372" s="262">
        <f>SUMIF('RESERVE BALANCES'!$A:$A,$C372,'RESERVE BALANCES'!AG:AG)/1000</f>
        <v>186.78309999999999</v>
      </c>
      <c r="M372" s="262">
        <f>SUMIF('RESERVE BALANCES'!$A:$A,$C372,'RESERVE BALANCES'!AH:AH)/1000</f>
        <v>280.81824</v>
      </c>
      <c r="N372" s="262">
        <f>SUMIF('RESERVE BALANCES'!$A:$A,$C372,'RESERVE BALANCES'!AI:AI)/1000</f>
        <v>376.71461999999997</v>
      </c>
      <c r="O372" s="262">
        <f>SUMIF('RESERVE BALANCES'!$A:$A,$C372,'RESERVE BALANCES'!AJ:AJ)/1000</f>
        <v>472.63003000000003</v>
      </c>
      <c r="P372" s="262">
        <f>SUMIF('RESERVE BALANCES'!$A:$A,$C372,'RESERVE BALANCES'!AK:AK)/1000</f>
        <v>568.55173000000002</v>
      </c>
      <c r="Q372" s="262">
        <f>SUMIF('RESERVE BALANCES'!$A:$A,$C372,'RESERVE BALANCES'!AL:AL)/1000</f>
        <v>664.47870999999998</v>
      </c>
      <c r="R372" s="262">
        <f>SUMIF('RESERVE BALANCES'!$A:$A,$C372,'RESERVE BALANCES'!AM:AM)/1000</f>
        <v>761.74929999999995</v>
      </c>
      <c r="S372" s="22">
        <f t="shared" si="69"/>
        <v>261.88681076923075</v>
      </c>
      <c r="U372" s="263">
        <f>S372-('B-09 2025R'!T372/1)</f>
        <v>7.6923072356294142E-7</v>
      </c>
    </row>
    <row r="373" spans="1:21" x14ac:dyDescent="0.25">
      <c r="A373" s="253">
        <f t="shared" si="64"/>
        <v>19</v>
      </c>
      <c r="B373" s="268"/>
      <c r="C373" s="251">
        <v>34320</v>
      </c>
      <c r="D373" s="248" t="s">
        <v>93</v>
      </c>
      <c r="F373" s="262">
        <f>SUMIF('RESERVE BALANCES'!$A:$A,$C373,'RESERVE BALANCES'!AA:AA)/1000</f>
        <v>0</v>
      </c>
      <c r="G373" s="262">
        <f>SUMIF('RESERVE BALANCES'!$A:$A,$C373,'RESERVE BALANCES'!AB:AB)/1000</f>
        <v>0</v>
      </c>
      <c r="H373" s="262">
        <f>SUMIF('RESERVE BALANCES'!$A:$A,$C373,'RESERVE BALANCES'!AC:AC)/1000</f>
        <v>0</v>
      </c>
      <c r="I373" s="262">
        <f>SUMIF('RESERVE BALANCES'!$A:$A,$C373,'RESERVE BALANCES'!AD:AD)/1000</f>
        <v>0</v>
      </c>
      <c r="J373" s="262">
        <f>SUMIF('RESERVE BALANCES'!$A:$A,$C373,'RESERVE BALANCES'!AE:AE)/1000</f>
        <v>0</v>
      </c>
      <c r="K373" s="262">
        <f>SUMIF('RESERVE BALANCES'!$A:$A,$C373,'RESERVE BALANCES'!AF:AF)/1000</f>
        <v>87.740839999999992</v>
      </c>
      <c r="L373" s="262">
        <f>SUMIF('RESERVE BALANCES'!$A:$A,$C373,'RESERVE BALANCES'!AG:AG)/1000</f>
        <v>176.59493000000001</v>
      </c>
      <c r="M373" s="262">
        <f>SUMIF('RESERVE BALANCES'!$A:$A,$C373,'RESERVE BALANCES'!AH:AH)/1000</f>
        <v>265.50088</v>
      </c>
      <c r="N373" s="262">
        <f>SUMIF('RESERVE BALANCES'!$A:$A,$C373,'RESERVE BALANCES'!AI:AI)/1000</f>
        <v>356.16654999999997</v>
      </c>
      <c r="O373" s="262">
        <f>SUMIF('RESERVE BALANCES'!$A:$A,$C373,'RESERVE BALANCES'!AJ:AJ)/1000</f>
        <v>446.85020999999995</v>
      </c>
      <c r="P373" s="262">
        <f>SUMIF('RESERVE BALANCES'!$A:$A,$C373,'RESERVE BALANCES'!AK:AK)/1000</f>
        <v>537.53981999999996</v>
      </c>
      <c r="Q373" s="262">
        <f>SUMIF('RESERVE BALANCES'!$A:$A,$C373,'RESERVE BALANCES'!AL:AL)/1000</f>
        <v>628.23441999999989</v>
      </c>
      <c r="R373" s="262">
        <f>SUMIF('RESERVE BALANCES'!$A:$A,$C373,'RESERVE BALANCES'!AM:AM)/1000</f>
        <v>720.19934000000001</v>
      </c>
      <c r="S373" s="22">
        <f t="shared" si="69"/>
        <v>247.60207615384613</v>
      </c>
      <c r="U373" s="263">
        <f>S373-('B-09 2025R'!T373/1)</f>
        <v>-3.846153873610092E-6</v>
      </c>
    </row>
    <row r="374" spans="1:21" x14ac:dyDescent="0.25">
      <c r="A374" s="253">
        <f t="shared" si="64"/>
        <v>20</v>
      </c>
      <c r="B374" s="258"/>
      <c r="C374" s="251">
        <v>34520</v>
      </c>
      <c r="D374" s="248" t="s">
        <v>59</v>
      </c>
      <c r="F374" s="262">
        <f>SUMIF('RESERVE BALANCES'!$A:$A,$C374,'RESERVE BALANCES'!AA:AA)/1000</f>
        <v>0</v>
      </c>
      <c r="G374" s="262">
        <f>SUMIF('RESERVE BALANCES'!$A:$A,$C374,'RESERVE BALANCES'!AB:AB)/1000</f>
        <v>0</v>
      </c>
      <c r="H374" s="262">
        <f>SUMIF('RESERVE BALANCES'!$A:$A,$C374,'RESERVE BALANCES'!AC:AC)/1000</f>
        <v>0</v>
      </c>
      <c r="I374" s="262">
        <f>SUMIF('RESERVE BALANCES'!$A:$A,$C374,'RESERVE BALANCES'!AD:AD)/1000</f>
        <v>0</v>
      </c>
      <c r="J374" s="262">
        <f>SUMIF('RESERVE BALANCES'!$A:$A,$C374,'RESERVE BALANCES'!AE:AE)/1000</f>
        <v>0</v>
      </c>
      <c r="K374" s="262">
        <f>SUMIF('RESERVE BALANCES'!$A:$A,$C374,'RESERVE BALANCES'!AF:AF)/1000</f>
        <v>0</v>
      </c>
      <c r="L374" s="262">
        <f>SUMIF('RESERVE BALANCES'!$A:$A,$C374,'RESERVE BALANCES'!AG:AG)/1000</f>
        <v>0</v>
      </c>
      <c r="M374" s="262">
        <f>SUMIF('RESERVE BALANCES'!$A:$A,$C374,'RESERVE BALANCES'!AH:AH)/1000</f>
        <v>0</v>
      </c>
      <c r="N374" s="262">
        <f>SUMIF('RESERVE BALANCES'!$A:$A,$C374,'RESERVE BALANCES'!AI:AI)/1000</f>
        <v>0</v>
      </c>
      <c r="O374" s="262">
        <f>SUMIF('RESERVE BALANCES'!$A:$A,$C374,'RESERVE BALANCES'!AJ:AJ)/1000</f>
        <v>0</v>
      </c>
      <c r="P374" s="262">
        <f>SUMIF('RESERVE BALANCES'!$A:$A,$C374,'RESERVE BALANCES'!AK:AK)/1000</f>
        <v>0</v>
      </c>
      <c r="Q374" s="262">
        <f>SUMIF('RESERVE BALANCES'!$A:$A,$C374,'RESERVE BALANCES'!AL:AL)/1000</f>
        <v>0</v>
      </c>
      <c r="R374" s="262">
        <f>SUMIF('RESERVE BALANCES'!$A:$A,$C374,'RESERVE BALANCES'!AM:AM)/1000</f>
        <v>0</v>
      </c>
      <c r="S374" s="22">
        <f t="shared" si="69"/>
        <v>0</v>
      </c>
      <c r="U374" s="263">
        <f>S374-('B-09 2025R'!T374/1)</f>
        <v>0</v>
      </c>
    </row>
    <row r="375" spans="1:21" x14ac:dyDescent="0.25">
      <c r="A375" s="253">
        <f t="shared" si="64"/>
        <v>21</v>
      </c>
      <c r="B375" s="258"/>
      <c r="C375" s="251">
        <v>34620</v>
      </c>
      <c r="D375" s="248" t="s">
        <v>60</v>
      </c>
      <c r="F375" s="262">
        <f>SUMIF('RESERVE BALANCES'!$A:$A,$C375,'RESERVE BALANCES'!AA:AA)/1000</f>
        <v>0</v>
      </c>
      <c r="G375" s="262">
        <f>SUMIF('RESERVE BALANCES'!$A:$A,$C375,'RESERVE BALANCES'!AB:AB)/1000</f>
        <v>0</v>
      </c>
      <c r="H375" s="262">
        <f>SUMIF('RESERVE BALANCES'!$A:$A,$C375,'RESERVE BALANCES'!AC:AC)/1000</f>
        <v>0</v>
      </c>
      <c r="I375" s="262">
        <f>SUMIF('RESERVE BALANCES'!$A:$A,$C375,'RESERVE BALANCES'!AD:AD)/1000</f>
        <v>0</v>
      </c>
      <c r="J375" s="262">
        <f>SUMIF('RESERVE BALANCES'!$A:$A,$C375,'RESERVE BALANCES'!AE:AE)/1000</f>
        <v>0</v>
      </c>
      <c r="K375" s="262">
        <f>SUMIF('RESERVE BALANCES'!$A:$A,$C375,'RESERVE BALANCES'!AF:AF)/1000</f>
        <v>0</v>
      </c>
      <c r="L375" s="262">
        <f>SUMIF('RESERVE BALANCES'!$A:$A,$C375,'RESERVE BALANCES'!AG:AG)/1000</f>
        <v>0</v>
      </c>
      <c r="M375" s="262">
        <f>SUMIF('RESERVE BALANCES'!$A:$A,$C375,'RESERVE BALANCES'!AH:AH)/1000</f>
        <v>0</v>
      </c>
      <c r="N375" s="262">
        <f>SUMIF('RESERVE BALANCES'!$A:$A,$C375,'RESERVE BALANCES'!AI:AI)/1000</f>
        <v>0</v>
      </c>
      <c r="O375" s="262">
        <f>SUMIF('RESERVE BALANCES'!$A:$A,$C375,'RESERVE BALANCES'!AJ:AJ)/1000</f>
        <v>0</v>
      </c>
      <c r="P375" s="262">
        <f>SUMIF('RESERVE BALANCES'!$A:$A,$C375,'RESERVE BALANCES'!AK:AK)/1000</f>
        <v>0</v>
      </c>
      <c r="Q375" s="262">
        <f>SUMIF('RESERVE BALANCES'!$A:$A,$C375,'RESERVE BALANCES'!AL:AL)/1000</f>
        <v>0</v>
      </c>
      <c r="R375" s="262">
        <f>SUMIF('RESERVE BALANCES'!$A:$A,$C375,'RESERVE BALANCES'!AM:AM)/1000</f>
        <v>0</v>
      </c>
      <c r="S375" s="22">
        <f t="shared" si="69"/>
        <v>0</v>
      </c>
      <c r="U375" s="263">
        <f>S375-('B-09 2025R'!T375/1)</f>
        <v>0</v>
      </c>
    </row>
    <row r="376" spans="1:21" x14ac:dyDescent="0.25">
      <c r="A376" s="253">
        <f t="shared" si="64"/>
        <v>22</v>
      </c>
      <c r="B376" s="258"/>
      <c r="C376" s="251">
        <v>34820</v>
      </c>
      <c r="D376" s="248" t="s">
        <v>137</v>
      </c>
      <c r="F376" s="262">
        <f>SUMIF('RESERVE BALANCES'!$A:$A,$C376,'RESERVE BALANCES'!AA:AA)/1000</f>
        <v>0</v>
      </c>
      <c r="G376" s="262">
        <f>SUMIF('RESERVE BALANCES'!$A:$A,$C376,'RESERVE BALANCES'!AB:AB)/1000</f>
        <v>0</v>
      </c>
      <c r="H376" s="262">
        <f>SUMIF('RESERVE BALANCES'!$A:$A,$C376,'RESERVE BALANCES'!AC:AC)/1000</f>
        <v>0</v>
      </c>
      <c r="I376" s="262">
        <f>SUMIF('RESERVE BALANCES'!$A:$A,$C376,'RESERVE BALANCES'!AD:AD)/1000</f>
        <v>0</v>
      </c>
      <c r="J376" s="262">
        <f>SUMIF('RESERVE BALANCES'!$A:$A,$C376,'RESERVE BALANCES'!AE:AE)/1000</f>
        <v>0</v>
      </c>
      <c r="K376" s="262">
        <f>SUMIF('RESERVE BALANCES'!$A:$A,$C376,'RESERVE BALANCES'!AF:AF)/1000</f>
        <v>230.55947</v>
      </c>
      <c r="L376" s="262">
        <f>SUMIF('RESERVE BALANCES'!$A:$A,$C376,'RESERVE BALANCES'!AG:AG)/1000</f>
        <v>465.19225</v>
      </c>
      <c r="M376" s="262">
        <f>SUMIF('RESERVE BALANCES'!$A:$A,$C376,'RESERVE BALANCES'!AH:AH)/1000</f>
        <v>701.14446999999996</v>
      </c>
      <c r="N376" s="262">
        <f>SUMIF('RESERVE BALANCES'!$A:$A,$C376,'RESERVE BALANCES'!AI:AI)/1000</f>
        <v>943.30579</v>
      </c>
      <c r="O376" s="262">
        <f>SUMIF('RESERVE BALANCES'!$A:$A,$C376,'RESERVE BALANCES'!AJ:AJ)/1000</f>
        <v>1185.46711</v>
      </c>
      <c r="P376" s="262">
        <f>SUMIF('RESERVE BALANCES'!$A:$A,$C376,'RESERVE BALANCES'!AK:AK)/1000</f>
        <v>1427.6284300000002</v>
      </c>
      <c r="Q376" s="262">
        <f>SUMIF('RESERVE BALANCES'!$A:$A,$C376,'RESERVE BALANCES'!AL:AL)/1000</f>
        <v>1695.9939800000002</v>
      </c>
      <c r="R376" s="262">
        <f>SUMIF('RESERVE BALANCES'!$A:$A,$C376,'RESERVE BALANCES'!AM:AM)/1000</f>
        <v>1964.3595300000002</v>
      </c>
      <c r="S376" s="22">
        <f t="shared" si="69"/>
        <v>662.5885407692308</v>
      </c>
      <c r="U376" s="263">
        <f>S376-('B-09 2025R'!T376/1)</f>
        <v>7.6923072356294142E-7</v>
      </c>
    </row>
    <row r="377" spans="1:21" ht="13.8" thickBot="1" x14ac:dyDescent="0.3">
      <c r="A377" s="253">
        <f t="shared" si="64"/>
        <v>23</v>
      </c>
      <c r="B377" s="258"/>
      <c r="D377" s="276" t="s">
        <v>142</v>
      </c>
      <c r="F377" s="105">
        <f>SUM(F371:F376)</f>
        <v>0</v>
      </c>
      <c r="G377" s="105">
        <f t="shared" ref="G377:R377" si="70">SUM(G371:G376)</f>
        <v>0</v>
      </c>
      <c r="H377" s="105">
        <f t="shared" si="70"/>
        <v>0</v>
      </c>
      <c r="I377" s="105">
        <f t="shared" si="70"/>
        <v>0</v>
      </c>
      <c r="J377" s="105">
        <f t="shared" si="70"/>
        <v>0</v>
      </c>
      <c r="K377" s="105">
        <f t="shared" si="70"/>
        <v>411.10311999999999</v>
      </c>
      <c r="L377" s="105">
        <f t="shared" si="70"/>
        <v>828.57027999999991</v>
      </c>
      <c r="M377" s="105">
        <f t="shared" si="70"/>
        <v>1247.4635899999998</v>
      </c>
      <c r="N377" s="105">
        <f t="shared" si="70"/>
        <v>1676.18696</v>
      </c>
      <c r="O377" s="105">
        <f t="shared" si="70"/>
        <v>2104.9473499999999</v>
      </c>
      <c r="P377" s="105">
        <f t="shared" si="70"/>
        <v>2533.7199800000003</v>
      </c>
      <c r="Q377" s="105">
        <f t="shared" si="70"/>
        <v>2988.7071100000003</v>
      </c>
      <c r="R377" s="105">
        <f t="shared" si="70"/>
        <v>3446.3081700000002</v>
      </c>
      <c r="S377" s="105">
        <f>SUM(S371:S376)</f>
        <v>1172.0774276923075</v>
      </c>
      <c r="U377" s="263">
        <f>S377-('B-09 2025R'!T377/1)</f>
        <v>-2.3076925117493374E-6</v>
      </c>
    </row>
    <row r="378" spans="1:21" ht="13.8" thickTop="1" x14ac:dyDescent="0.25">
      <c r="A378" s="253">
        <f t="shared" si="64"/>
        <v>24</v>
      </c>
      <c r="B378" s="258"/>
      <c r="C378" s="253"/>
      <c r="U378" s="263"/>
    </row>
    <row r="379" spans="1:21" ht="13.8" thickBot="1" x14ac:dyDescent="0.3">
      <c r="A379" s="253">
        <f t="shared" si="64"/>
        <v>25</v>
      </c>
      <c r="B379" s="258"/>
      <c r="C379" s="251"/>
      <c r="D379" s="248" t="s">
        <v>143</v>
      </c>
      <c r="F379" s="54">
        <f t="shared" ref="F379:S379" si="71">SUM(F169,F261,F340,F361,F368,F377)</f>
        <v>1375326.2892100001</v>
      </c>
      <c r="G379" s="54">
        <f t="shared" ref="G379:R379" si="72">SUM(G169,G261,G340,G361,G368,G377)</f>
        <v>1390751.3786699998</v>
      </c>
      <c r="H379" s="54">
        <f t="shared" si="72"/>
        <v>1406884.4289800001</v>
      </c>
      <c r="I379" s="54">
        <f t="shared" si="72"/>
        <v>1420827.6240399999</v>
      </c>
      <c r="J379" s="54">
        <f t="shared" si="72"/>
        <v>1437158.00987</v>
      </c>
      <c r="K379" s="54">
        <f t="shared" si="72"/>
        <v>1453885.3877700001</v>
      </c>
      <c r="L379" s="54">
        <f t="shared" si="72"/>
        <v>1470940.4034799999</v>
      </c>
      <c r="M379" s="54">
        <f t="shared" si="72"/>
        <v>1487489.8623000002</v>
      </c>
      <c r="N379" s="54">
        <f t="shared" si="72"/>
        <v>1505292.36573</v>
      </c>
      <c r="O379" s="54">
        <f t="shared" si="72"/>
        <v>1522478.21028</v>
      </c>
      <c r="P379" s="54">
        <f t="shared" si="72"/>
        <v>1540115.8810200002</v>
      </c>
      <c r="Q379" s="54">
        <f t="shared" si="72"/>
        <v>1556843.2190200002</v>
      </c>
      <c r="R379" s="54">
        <f t="shared" si="72"/>
        <v>1566469.3361599997</v>
      </c>
      <c r="S379" s="54">
        <f t="shared" si="71"/>
        <v>1471881.7228099997</v>
      </c>
      <c r="U379" s="263">
        <f>S379-('B-09 2025R'!T379/1)</f>
        <v>-1.0000541806221008E-5</v>
      </c>
    </row>
    <row r="380" spans="1:21" ht="13.8" thickTop="1" x14ac:dyDescent="0.25">
      <c r="A380" s="253">
        <f t="shared" si="64"/>
        <v>26</v>
      </c>
      <c r="C380" s="251"/>
      <c r="F380" s="280"/>
      <c r="G380" s="280"/>
      <c r="H380" s="280"/>
      <c r="I380" s="280"/>
      <c r="J380" s="280"/>
      <c r="K380" s="280"/>
      <c r="L380" s="280"/>
      <c r="M380" s="280"/>
      <c r="N380" s="280"/>
      <c r="O380" s="280"/>
      <c r="P380" s="280"/>
      <c r="Q380" s="280"/>
      <c r="R380" s="280"/>
      <c r="S380" s="280"/>
      <c r="U380" s="263"/>
    </row>
    <row r="381" spans="1:21" ht="13.8" thickBot="1" x14ac:dyDescent="0.3">
      <c r="A381" s="253">
        <f t="shared" si="64"/>
        <v>27</v>
      </c>
      <c r="D381" s="248" t="s">
        <v>144</v>
      </c>
      <c r="F381" s="36">
        <f t="shared" ref="F381:S381" si="73">F379+F133</f>
        <v>1930257.1669800002</v>
      </c>
      <c r="G381" s="36">
        <f t="shared" ref="G381:R381" si="74">G379+G133</f>
        <v>1950347.5185199999</v>
      </c>
      <c r="H381" s="36">
        <f t="shared" si="74"/>
        <v>1971135.31379</v>
      </c>
      <c r="I381" s="36">
        <f t="shared" si="74"/>
        <v>1989750.7420300003</v>
      </c>
      <c r="J381" s="36">
        <f t="shared" si="74"/>
        <v>2010631.9395000001</v>
      </c>
      <c r="K381" s="36">
        <f t="shared" si="74"/>
        <v>2032051.1155300003</v>
      </c>
      <c r="L381" s="36">
        <f t="shared" si="74"/>
        <v>2053513.0705500001</v>
      </c>
      <c r="M381" s="36">
        <f t="shared" si="74"/>
        <v>2074699.5842900001</v>
      </c>
      <c r="N381" s="36">
        <f t="shared" si="74"/>
        <v>2096596.99499</v>
      </c>
      <c r="O381" s="36">
        <f t="shared" si="74"/>
        <v>2117588.83873</v>
      </c>
      <c r="P381" s="36">
        <f t="shared" si="74"/>
        <v>2139901.3607100002</v>
      </c>
      <c r="Q381" s="36">
        <f t="shared" si="74"/>
        <v>2161305.80174</v>
      </c>
      <c r="R381" s="36">
        <f t="shared" si="74"/>
        <v>2175365.3725999999</v>
      </c>
      <c r="S381" s="36">
        <f t="shared" si="73"/>
        <v>2054088.063073846</v>
      </c>
      <c r="U381" s="263">
        <f>S381-('B-09 2025R'!T381/1)</f>
        <v>-6.154179573059082E-6</v>
      </c>
    </row>
    <row r="382" spans="1:21" ht="13.8" thickTop="1" x14ac:dyDescent="0.25">
      <c r="A382" s="253">
        <f t="shared" si="64"/>
        <v>28</v>
      </c>
      <c r="B382" s="258"/>
      <c r="U382" s="300"/>
    </row>
    <row r="383" spans="1:21" x14ac:dyDescent="0.25">
      <c r="A383" s="253">
        <f t="shared" si="64"/>
        <v>29</v>
      </c>
      <c r="B383" s="258"/>
      <c r="C383" s="253"/>
      <c r="D383" s="264" t="s">
        <v>145</v>
      </c>
      <c r="E383" s="264"/>
      <c r="S383" s="282"/>
      <c r="U383" s="300"/>
    </row>
    <row r="384" spans="1:21" x14ac:dyDescent="0.25">
      <c r="A384" s="253">
        <f t="shared" si="64"/>
        <v>30</v>
      </c>
      <c r="B384" s="258"/>
      <c r="C384" s="251">
        <v>35001</v>
      </c>
      <c r="D384" s="283" t="s">
        <v>146</v>
      </c>
      <c r="F384" s="262">
        <f>SUMIF('RESERVE BALANCES'!$A:$A,$C384,'RESERVE BALANCES'!AA:AA)/1000</f>
        <v>5088.9060300000083</v>
      </c>
      <c r="G384" s="262">
        <f>SUMIF('RESERVE BALANCES'!$A:$A,$C384,'RESERVE BALANCES'!AB:AB)/1000</f>
        <v>5104.514260000009</v>
      </c>
      <c r="H384" s="262">
        <f>SUMIF('RESERVE BALANCES'!$A:$A,$C384,'RESERVE BALANCES'!AC:AC)/1000</f>
        <v>5120.1224900000097</v>
      </c>
      <c r="I384" s="262">
        <f>SUMIF('RESERVE BALANCES'!$A:$A,$C384,'RESERVE BALANCES'!AD:AD)/1000</f>
        <v>5135.7307200000096</v>
      </c>
      <c r="J384" s="262">
        <f>SUMIF('RESERVE BALANCES'!$A:$A,$C384,'RESERVE BALANCES'!AE:AE)/1000</f>
        <v>5151.3389500000103</v>
      </c>
      <c r="K384" s="262">
        <f>SUMIF('RESERVE BALANCES'!$A:$A,$C384,'RESERVE BALANCES'!AF:AF)/1000</f>
        <v>5166.947180000011</v>
      </c>
      <c r="L384" s="262">
        <f>SUMIF('RESERVE BALANCES'!$A:$A,$C384,'RESERVE BALANCES'!AG:AG)/1000</f>
        <v>5182.5554100000118</v>
      </c>
      <c r="M384" s="262">
        <f>SUMIF('RESERVE BALANCES'!$A:$A,$C384,'RESERVE BALANCES'!AH:AH)/1000</f>
        <v>5198.1636400000116</v>
      </c>
      <c r="N384" s="262">
        <f>SUMIF('RESERVE BALANCES'!$A:$A,$C384,'RESERVE BALANCES'!AI:AI)/1000</f>
        <v>5213.7718700000123</v>
      </c>
      <c r="O384" s="262">
        <f>SUMIF('RESERVE BALANCES'!$A:$A,$C384,'RESERVE BALANCES'!AJ:AJ)/1000</f>
        <v>5229.380100000013</v>
      </c>
      <c r="P384" s="262">
        <f>SUMIF('RESERVE BALANCES'!$A:$A,$C384,'RESERVE BALANCES'!AK:AK)/1000</f>
        <v>5244.9883300000129</v>
      </c>
      <c r="Q384" s="262">
        <f>SUMIF('RESERVE BALANCES'!$A:$A,$C384,'RESERVE BALANCES'!AL:AL)/1000</f>
        <v>5260.5965600000136</v>
      </c>
      <c r="R384" s="262">
        <f>SUMIF('RESERVE BALANCES'!$A:$A,$C384,'RESERVE BALANCES'!AM:AM)/1000</f>
        <v>5276.2047900000143</v>
      </c>
      <c r="S384" s="22">
        <f t="shared" ref="S384:S394" si="75">SUM(F384:R384)/(13)</f>
        <v>5182.5554100000109</v>
      </c>
      <c r="U384" s="263">
        <f>S384-('B-09 2025R'!T384/1)</f>
        <v>1.0913936421275139E-11</v>
      </c>
    </row>
    <row r="385" spans="1:21" x14ac:dyDescent="0.25">
      <c r="A385" s="253">
        <f t="shared" si="64"/>
        <v>31</v>
      </c>
      <c r="B385" s="258"/>
      <c r="C385" s="253">
        <v>35100</v>
      </c>
      <c r="D385" s="248" t="s">
        <v>147</v>
      </c>
      <c r="F385" s="262">
        <f>SUMIF('RESERVE BALANCES'!$A:$A,$C385,'RESERVE BALANCES'!AA:AA)/1000</f>
        <v>0</v>
      </c>
      <c r="G385" s="262">
        <f>SUMIF('RESERVE BALANCES'!$A:$A,$C385,'RESERVE BALANCES'!AB:AB)/1000</f>
        <v>0</v>
      </c>
      <c r="H385" s="262">
        <f>SUMIF('RESERVE BALANCES'!$A:$A,$C385,'RESERVE BALANCES'!AC:AC)/1000</f>
        <v>0</v>
      </c>
      <c r="I385" s="262">
        <f>SUMIF('RESERVE BALANCES'!$A:$A,$C385,'RESERVE BALANCES'!AD:AD)/1000</f>
        <v>0</v>
      </c>
      <c r="J385" s="262">
        <f>SUMIF('RESERVE BALANCES'!$A:$A,$C385,'RESERVE BALANCES'!AE:AE)/1000</f>
        <v>0</v>
      </c>
      <c r="K385" s="262">
        <f>SUMIF('RESERVE BALANCES'!$A:$A,$C385,'RESERVE BALANCES'!AF:AF)/1000</f>
        <v>0</v>
      </c>
      <c r="L385" s="262">
        <f>SUMIF('RESERVE BALANCES'!$A:$A,$C385,'RESERVE BALANCES'!AG:AG)/1000</f>
        <v>0</v>
      </c>
      <c r="M385" s="262">
        <f>SUMIF('RESERVE BALANCES'!$A:$A,$C385,'RESERVE BALANCES'!AH:AH)/1000</f>
        <v>0</v>
      </c>
      <c r="N385" s="262">
        <f>SUMIF('RESERVE BALANCES'!$A:$A,$C385,'RESERVE BALANCES'!AI:AI)/1000</f>
        <v>0</v>
      </c>
      <c r="O385" s="262">
        <f>SUMIF('RESERVE BALANCES'!$A:$A,$C385,'RESERVE BALANCES'!AJ:AJ)/1000</f>
        <v>0</v>
      </c>
      <c r="P385" s="262">
        <f>SUMIF('RESERVE BALANCES'!$A:$A,$C385,'RESERVE BALANCES'!AK:AK)/1000</f>
        <v>0</v>
      </c>
      <c r="Q385" s="262">
        <f>SUMIF('RESERVE BALANCES'!$A:$A,$C385,'RESERVE BALANCES'!AL:AL)/1000</f>
        <v>0</v>
      </c>
      <c r="R385" s="262">
        <f>SUMIF('RESERVE BALANCES'!$A:$A,$C385,'RESERVE BALANCES'!AM:AM)/1000</f>
        <v>0</v>
      </c>
      <c r="S385" s="22">
        <f t="shared" si="75"/>
        <v>0</v>
      </c>
      <c r="U385" s="263">
        <f>S385-('B-09 2025R'!T385/1)</f>
        <v>0</v>
      </c>
    </row>
    <row r="386" spans="1:21" x14ac:dyDescent="0.25">
      <c r="A386" s="253">
        <f t="shared" si="64"/>
        <v>32</v>
      </c>
      <c r="B386" s="258"/>
      <c r="C386" s="251">
        <v>35200</v>
      </c>
      <c r="D386" s="283" t="s">
        <v>148</v>
      </c>
      <c r="F386" s="262">
        <f>SUMIF('RESERVE BALANCES'!$A:$A,$C386,'RESERVE BALANCES'!AA:AA)/1000</f>
        <v>16146.070070000003</v>
      </c>
      <c r="G386" s="262">
        <f>SUMIF('RESERVE BALANCES'!$A:$A,$C386,'RESERVE BALANCES'!AB:AB)/1000</f>
        <v>16284.005000000003</v>
      </c>
      <c r="H386" s="262">
        <f>SUMIF('RESERVE BALANCES'!$A:$A,$C386,'RESERVE BALANCES'!AC:AC)/1000</f>
        <v>16421.939930000004</v>
      </c>
      <c r="I386" s="262">
        <f>SUMIF('RESERVE BALANCES'!$A:$A,$C386,'RESERVE BALANCES'!AD:AD)/1000</f>
        <v>16559.874860000004</v>
      </c>
      <c r="J386" s="262">
        <f>SUMIF('RESERVE BALANCES'!$A:$A,$C386,'RESERVE BALANCES'!AE:AE)/1000</f>
        <v>16697.809790000003</v>
      </c>
      <c r="K386" s="262">
        <f>SUMIF('RESERVE BALANCES'!$A:$A,$C386,'RESERVE BALANCES'!AF:AF)/1000</f>
        <v>16835.744720000002</v>
      </c>
      <c r="L386" s="262">
        <f>SUMIF('RESERVE BALANCES'!$A:$A,$C386,'RESERVE BALANCES'!AG:AG)/1000</f>
        <v>16973.679650000002</v>
      </c>
      <c r="M386" s="262">
        <f>SUMIF('RESERVE BALANCES'!$A:$A,$C386,'RESERVE BALANCES'!AH:AH)/1000</f>
        <v>17111.614580000001</v>
      </c>
      <c r="N386" s="262">
        <f>SUMIF('RESERVE BALANCES'!$A:$A,$C386,'RESERVE BALANCES'!AI:AI)/1000</f>
        <v>17249.549510000001</v>
      </c>
      <c r="O386" s="262">
        <f>SUMIF('RESERVE BALANCES'!$A:$A,$C386,'RESERVE BALANCES'!AJ:AJ)/1000</f>
        <v>17387.48444</v>
      </c>
      <c r="P386" s="262">
        <f>SUMIF('RESERVE BALANCES'!$A:$A,$C386,'RESERVE BALANCES'!AK:AK)/1000</f>
        <v>17525.41937</v>
      </c>
      <c r="Q386" s="262">
        <f>SUMIF('RESERVE BALANCES'!$A:$A,$C386,'RESERVE BALANCES'!AL:AL)/1000</f>
        <v>17663.354299999999</v>
      </c>
      <c r="R386" s="262">
        <f>SUMIF('RESERVE BALANCES'!$A:$A,$C386,'RESERVE BALANCES'!AM:AM)/1000</f>
        <v>17801.289230000002</v>
      </c>
      <c r="S386" s="22">
        <f t="shared" si="75"/>
        <v>16973.679650000002</v>
      </c>
      <c r="U386" s="263">
        <f>S386-('B-09 2025R'!T386/1)</f>
        <v>0</v>
      </c>
    </row>
    <row r="387" spans="1:21" x14ac:dyDescent="0.25">
      <c r="A387" s="253">
        <f t="shared" si="64"/>
        <v>33</v>
      </c>
      <c r="B387" s="258"/>
      <c r="C387" s="251">
        <v>35300</v>
      </c>
      <c r="D387" s="284" t="s">
        <v>149</v>
      </c>
      <c r="E387" s="264"/>
      <c r="F387" s="262">
        <f>SUMIF('RESERVE BALANCES'!$A:$A,$C387,'RESERVE BALANCES'!AA:AA)/1000</f>
        <v>95817.470748700012</v>
      </c>
      <c r="G387" s="262">
        <f>SUMIF('RESERVE BALANCES'!$A:$A,$C387,'RESERVE BALANCES'!AB:AB)/1000</f>
        <v>96632.177218700002</v>
      </c>
      <c r="H387" s="262">
        <f>SUMIF('RESERVE BALANCES'!$A:$A,$C387,'RESERVE BALANCES'!AC:AC)/1000</f>
        <v>97455.628718700013</v>
      </c>
      <c r="I387" s="262">
        <f>SUMIF('RESERVE BALANCES'!$A:$A,$C387,'RESERVE BALANCES'!AD:AD)/1000</f>
        <v>98282.178168700004</v>
      </c>
      <c r="J387" s="262">
        <f>SUMIF('RESERVE BALANCES'!$A:$A,$C387,'RESERVE BALANCES'!AE:AE)/1000</f>
        <v>98607.49042430002</v>
      </c>
      <c r="K387" s="262">
        <f>SUMIF('RESERVE BALANCES'!$A:$A,$C387,'RESERVE BALANCES'!AF:AF)/1000</f>
        <v>98777.991856200009</v>
      </c>
      <c r="L387" s="262">
        <f>SUMIF('RESERVE BALANCES'!$A:$A,$C387,'RESERVE BALANCES'!AG:AG)/1000</f>
        <v>99192.067874</v>
      </c>
      <c r="M387" s="262">
        <f>SUMIF('RESERVE BALANCES'!$A:$A,$C387,'RESERVE BALANCES'!AH:AH)/1000</f>
        <v>100029.6181026</v>
      </c>
      <c r="N387" s="262">
        <f>SUMIF('RESERVE BALANCES'!$A:$A,$C387,'RESERVE BALANCES'!AI:AI)/1000</f>
        <v>100847.9238737</v>
      </c>
      <c r="O387" s="262">
        <f>SUMIF('RESERVE BALANCES'!$A:$A,$C387,'RESERVE BALANCES'!AJ:AJ)/1000</f>
        <v>101664.11603789999</v>
      </c>
      <c r="P387" s="262">
        <f>SUMIF('RESERVE BALANCES'!$A:$A,$C387,'RESERVE BALANCES'!AK:AK)/1000</f>
        <v>102506.14118789998</v>
      </c>
      <c r="Q387" s="262">
        <f>SUMIF('RESERVE BALANCES'!$A:$A,$C387,'RESERVE BALANCES'!AL:AL)/1000</f>
        <v>103345.89253949998</v>
      </c>
      <c r="R387" s="262">
        <f>SUMIF('RESERVE BALANCES'!$A:$A,$C387,'RESERVE BALANCES'!AM:AM)/1000</f>
        <v>101082.96227949997</v>
      </c>
      <c r="S387" s="22">
        <f t="shared" si="75"/>
        <v>99557.050694646154</v>
      </c>
      <c r="U387" s="263">
        <f>S387-('B-09 2025R'!T387/1)</f>
        <v>4.6461500460281968E-6</v>
      </c>
    </row>
    <row r="388" spans="1:21" x14ac:dyDescent="0.25">
      <c r="A388" s="253">
        <f t="shared" si="64"/>
        <v>34</v>
      </c>
      <c r="B388" s="258"/>
      <c r="C388" s="251">
        <v>35400</v>
      </c>
      <c r="D388" s="284" t="s">
        <v>150</v>
      </c>
      <c r="E388" s="264"/>
      <c r="F388" s="262">
        <f>SUMIF('RESERVE BALANCES'!$A:$A,$C388,'RESERVE BALANCES'!AA:AA)/1000</f>
        <v>5281.2702899999904</v>
      </c>
      <c r="G388" s="262">
        <f>SUMIF('RESERVE BALANCES'!$A:$A,$C388,'RESERVE BALANCES'!AB:AB)/1000</f>
        <v>5286.7442599999904</v>
      </c>
      <c r="H388" s="262">
        <f>SUMIF('RESERVE BALANCES'!$A:$A,$C388,'RESERVE BALANCES'!AC:AC)/1000</f>
        <v>5292.2182299999904</v>
      </c>
      <c r="I388" s="262">
        <f>SUMIF('RESERVE BALANCES'!$A:$A,$C388,'RESERVE BALANCES'!AD:AD)/1000</f>
        <v>5297.6921999999895</v>
      </c>
      <c r="J388" s="262">
        <f>SUMIF('RESERVE BALANCES'!$A:$A,$C388,'RESERVE BALANCES'!AE:AE)/1000</f>
        <v>5303.1661699999895</v>
      </c>
      <c r="K388" s="262">
        <f>SUMIF('RESERVE BALANCES'!$A:$A,$C388,'RESERVE BALANCES'!AF:AF)/1000</f>
        <v>5308.6401399999895</v>
      </c>
      <c r="L388" s="262">
        <f>SUMIF('RESERVE BALANCES'!$A:$A,$C388,'RESERVE BALANCES'!AG:AG)/1000</f>
        <v>5314.1141099999895</v>
      </c>
      <c r="M388" s="262">
        <f>SUMIF('RESERVE BALANCES'!$A:$A,$C388,'RESERVE BALANCES'!AH:AH)/1000</f>
        <v>5319.5880799999886</v>
      </c>
      <c r="N388" s="262">
        <f>SUMIF('RESERVE BALANCES'!$A:$A,$C388,'RESERVE BALANCES'!AI:AI)/1000</f>
        <v>5325.0620499999886</v>
      </c>
      <c r="O388" s="262">
        <f>SUMIF('RESERVE BALANCES'!$A:$A,$C388,'RESERVE BALANCES'!AJ:AJ)/1000</f>
        <v>5330.5360199999886</v>
      </c>
      <c r="P388" s="262">
        <f>SUMIF('RESERVE BALANCES'!$A:$A,$C388,'RESERVE BALANCES'!AK:AK)/1000</f>
        <v>5336.0099899999877</v>
      </c>
      <c r="Q388" s="262">
        <f>SUMIF('RESERVE BALANCES'!$A:$A,$C388,'RESERVE BALANCES'!AL:AL)/1000</f>
        <v>5341.4839599999877</v>
      </c>
      <c r="R388" s="262">
        <f>SUMIF('RESERVE BALANCES'!$A:$A,$C388,'RESERVE BALANCES'!AM:AM)/1000</f>
        <v>5346.9579299999878</v>
      </c>
      <c r="S388" s="22">
        <f t="shared" si="75"/>
        <v>5314.1141099999895</v>
      </c>
      <c r="U388" s="263">
        <f>S388-('B-09 2025R'!T388/1)</f>
        <v>-1.0913936421275139E-11</v>
      </c>
    </row>
    <row r="389" spans="1:21" x14ac:dyDescent="0.25">
      <c r="A389" s="253">
        <f t="shared" si="64"/>
        <v>35</v>
      </c>
      <c r="B389" s="258"/>
      <c r="C389" s="251">
        <v>35500</v>
      </c>
      <c r="D389" s="283" t="s">
        <v>151</v>
      </c>
      <c r="F389" s="262">
        <f>SUMIF('RESERVE BALANCES'!$A:$A,$C389,'RESERVE BALANCES'!AA:AA)/1000</f>
        <v>139406.5073136001</v>
      </c>
      <c r="G389" s="262">
        <f>SUMIF('RESERVE BALANCES'!$A:$A,$C389,'RESERVE BALANCES'!AB:AB)/1000</f>
        <v>140169.56071360011</v>
      </c>
      <c r="H389" s="262">
        <f>SUMIF('RESERVE BALANCES'!$A:$A,$C389,'RESERVE BALANCES'!AC:AC)/1000</f>
        <v>140986.79000360012</v>
      </c>
      <c r="I389" s="262">
        <f>SUMIF('RESERVE BALANCES'!$A:$A,$C389,'RESERVE BALANCES'!AD:AD)/1000</f>
        <v>141811.13020360013</v>
      </c>
      <c r="J389" s="262">
        <f>SUMIF('RESERVE BALANCES'!$A:$A,$C389,'RESERVE BALANCES'!AE:AE)/1000</f>
        <v>142116.00435040015</v>
      </c>
      <c r="K389" s="262">
        <f>SUMIF('RESERVE BALANCES'!$A:$A,$C389,'RESERVE BALANCES'!AF:AF)/1000</f>
        <v>142420.01085360014</v>
      </c>
      <c r="L389" s="262">
        <f>SUMIF('RESERVE BALANCES'!$A:$A,$C389,'RESERVE BALANCES'!AG:AG)/1000</f>
        <v>142885.18360200015</v>
      </c>
      <c r="M389" s="262">
        <f>SUMIF('RESERVE BALANCES'!$A:$A,$C389,'RESERVE BALANCES'!AH:AH)/1000</f>
        <v>143710.69720280016</v>
      </c>
      <c r="N389" s="262">
        <f>SUMIF('RESERVE BALANCES'!$A:$A,$C389,'RESERVE BALANCES'!AI:AI)/1000</f>
        <v>144575.90288360015</v>
      </c>
      <c r="O389" s="262">
        <f>SUMIF('RESERVE BALANCES'!$A:$A,$C389,'RESERVE BALANCES'!AJ:AJ)/1000</f>
        <v>145464.43592120014</v>
      </c>
      <c r="P389" s="262">
        <f>SUMIF('RESERVE BALANCES'!$A:$A,$C389,'RESERVE BALANCES'!AK:AK)/1000</f>
        <v>146378.55439120016</v>
      </c>
      <c r="Q389" s="262">
        <f>SUMIF('RESERVE BALANCES'!$A:$A,$C389,'RESERVE BALANCES'!AL:AL)/1000</f>
        <v>147296.52913600014</v>
      </c>
      <c r="R389" s="262">
        <f>SUMIF('RESERVE BALANCES'!$A:$A,$C389,'RESERVE BALANCES'!AM:AM)/1000</f>
        <v>145644.07664600015</v>
      </c>
      <c r="S389" s="22">
        <f t="shared" si="75"/>
        <v>143297.33717086169</v>
      </c>
      <c r="U389" s="263">
        <f>S389-('B-09 2025R'!T389/1)</f>
        <v>8.617062121629715E-7</v>
      </c>
    </row>
    <row r="390" spans="1:21" x14ac:dyDescent="0.25">
      <c r="A390" s="253">
        <f t="shared" si="64"/>
        <v>36</v>
      </c>
      <c r="B390" s="258"/>
      <c r="C390" s="251">
        <v>35600</v>
      </c>
      <c r="D390" s="283" t="s">
        <v>152</v>
      </c>
      <c r="F390" s="262">
        <f>SUMIF('RESERVE BALANCES'!$A:$A,$C390,'RESERVE BALANCES'!AA:AA)/1000</f>
        <v>31677.20646960002</v>
      </c>
      <c r="G390" s="262">
        <f>SUMIF('RESERVE BALANCES'!$A:$A,$C390,'RESERVE BALANCES'!AB:AB)/1000</f>
        <v>32052.277089600015</v>
      </c>
      <c r="H390" s="262">
        <f>SUMIF('RESERVE BALANCES'!$A:$A,$C390,'RESERVE BALANCES'!AC:AC)/1000</f>
        <v>32435.890869600014</v>
      </c>
      <c r="I390" s="262">
        <f>SUMIF('RESERVE BALANCES'!$A:$A,$C390,'RESERVE BALANCES'!AD:AD)/1000</f>
        <v>32822.499369600017</v>
      </c>
      <c r="J390" s="262">
        <f>SUMIF('RESERVE BALANCES'!$A:$A,$C390,'RESERVE BALANCES'!AE:AE)/1000</f>
        <v>32713.982904400014</v>
      </c>
      <c r="K390" s="262">
        <f>SUMIF('RESERVE BALANCES'!$A:$A,$C390,'RESERVE BALANCES'!AF:AF)/1000</f>
        <v>32450.683369600014</v>
      </c>
      <c r="L390" s="262">
        <f>SUMIF('RESERVE BALANCES'!$A:$A,$C390,'RESERVE BALANCES'!AG:AG)/1000</f>
        <v>32425.500102000016</v>
      </c>
      <c r="M390" s="262">
        <f>SUMIF('RESERVE BALANCES'!$A:$A,$C390,'RESERVE BALANCES'!AH:AH)/1000</f>
        <v>32816.678190800012</v>
      </c>
      <c r="N390" s="262">
        <f>SUMIF('RESERVE BALANCES'!$A:$A,$C390,'RESERVE BALANCES'!AI:AI)/1000</f>
        <v>33188.601699600018</v>
      </c>
      <c r="O390" s="262">
        <f>SUMIF('RESERVE BALANCES'!$A:$A,$C390,'RESERVE BALANCES'!AJ:AJ)/1000</f>
        <v>33558.390083200014</v>
      </c>
      <c r="P390" s="262">
        <f>SUMIF('RESERVE BALANCES'!$A:$A,$C390,'RESERVE BALANCES'!AK:AK)/1000</f>
        <v>33953.850553200013</v>
      </c>
      <c r="Q390" s="262">
        <f>SUMIF('RESERVE BALANCES'!$A:$A,$C390,'RESERVE BALANCES'!AL:AL)/1000</f>
        <v>34346.635726000008</v>
      </c>
      <c r="R390" s="262">
        <f>SUMIF('RESERVE BALANCES'!$A:$A,$C390,'RESERVE BALANCES'!AM:AM)/1000</f>
        <v>31675.291516000008</v>
      </c>
      <c r="S390" s="22">
        <f t="shared" si="75"/>
        <v>32778.268303323086</v>
      </c>
      <c r="U390" s="263">
        <f>S390-('B-09 2025R'!T390/1)</f>
        <v>3.3230826375074685E-6</v>
      </c>
    </row>
    <row r="391" spans="1:21" x14ac:dyDescent="0.25">
      <c r="A391" s="253">
        <f t="shared" si="64"/>
        <v>37</v>
      </c>
      <c r="B391" s="258"/>
      <c r="C391" s="251">
        <v>35601</v>
      </c>
      <c r="D391" s="283" t="s">
        <v>153</v>
      </c>
      <c r="F391" s="262">
        <f>SUMIF('RESERVE BALANCES'!$A:$A,$C391,'RESERVE BALANCES'!AA:AA)/1000</f>
        <v>1797.1330899999966</v>
      </c>
      <c r="G391" s="262">
        <f>SUMIF('RESERVE BALANCES'!$A:$A,$C391,'RESERVE BALANCES'!AB:AB)/1000</f>
        <v>1798.9271099999967</v>
      </c>
      <c r="H391" s="262">
        <f>SUMIF('RESERVE BALANCES'!$A:$A,$C391,'RESERVE BALANCES'!AC:AC)/1000</f>
        <v>1800.7211299999967</v>
      </c>
      <c r="I391" s="262">
        <f>SUMIF('RESERVE BALANCES'!$A:$A,$C391,'RESERVE BALANCES'!AD:AD)/1000</f>
        <v>1802.5151499999965</v>
      </c>
      <c r="J391" s="262">
        <f>SUMIF('RESERVE BALANCES'!$A:$A,$C391,'RESERVE BALANCES'!AE:AE)/1000</f>
        <v>1804.3091699999966</v>
      </c>
      <c r="K391" s="262">
        <f>SUMIF('RESERVE BALANCES'!$A:$A,$C391,'RESERVE BALANCES'!AF:AF)/1000</f>
        <v>1806.1031899999966</v>
      </c>
      <c r="L391" s="262">
        <f>SUMIF('RESERVE BALANCES'!$A:$A,$C391,'RESERVE BALANCES'!AG:AG)/1000</f>
        <v>1807.8972099999967</v>
      </c>
      <c r="M391" s="262">
        <f>SUMIF('RESERVE BALANCES'!$A:$A,$C391,'RESERVE BALANCES'!AH:AH)/1000</f>
        <v>1809.6912299999967</v>
      </c>
      <c r="N391" s="262">
        <f>SUMIF('RESERVE BALANCES'!$A:$A,$C391,'RESERVE BALANCES'!AI:AI)/1000</f>
        <v>1811.4852499999968</v>
      </c>
      <c r="O391" s="262">
        <f>SUMIF('RESERVE BALANCES'!$A:$A,$C391,'RESERVE BALANCES'!AJ:AJ)/1000</f>
        <v>1813.2792699999968</v>
      </c>
      <c r="P391" s="262">
        <f>SUMIF('RESERVE BALANCES'!$A:$A,$C391,'RESERVE BALANCES'!AK:AK)/1000</f>
        <v>1815.0732899999969</v>
      </c>
      <c r="Q391" s="262">
        <f>SUMIF('RESERVE BALANCES'!$A:$A,$C391,'RESERVE BALANCES'!AL:AL)/1000</f>
        <v>1816.8673099999969</v>
      </c>
      <c r="R391" s="262">
        <f>SUMIF('RESERVE BALANCES'!$A:$A,$C391,'RESERVE BALANCES'!AM:AM)/1000</f>
        <v>1818.6613299999967</v>
      </c>
      <c r="S391" s="22">
        <f t="shared" si="75"/>
        <v>1807.8972099999967</v>
      </c>
      <c r="U391" s="263">
        <f>S391-('B-09 2025R'!T391/1)</f>
        <v>-3.1832314562052488E-12</v>
      </c>
    </row>
    <row r="392" spans="1:21" x14ac:dyDescent="0.25">
      <c r="A392" s="253">
        <f t="shared" si="64"/>
        <v>38</v>
      </c>
      <c r="B392" s="258"/>
      <c r="C392" s="251">
        <v>35700</v>
      </c>
      <c r="D392" s="283" t="s">
        <v>154</v>
      </c>
      <c r="F392" s="262">
        <f>SUMIF('RESERVE BALANCES'!$A:$A,$C392,'RESERVE BALANCES'!AA:AA)/1000</f>
        <v>1846.6134600000021</v>
      </c>
      <c r="G392" s="262">
        <f>SUMIF('RESERVE BALANCES'!$A:$A,$C392,'RESERVE BALANCES'!AB:AB)/1000</f>
        <v>1853.1698000000022</v>
      </c>
      <c r="H392" s="262">
        <f>SUMIF('RESERVE BALANCES'!$A:$A,$C392,'RESERVE BALANCES'!AC:AC)/1000</f>
        <v>1859.7261400000023</v>
      </c>
      <c r="I392" s="262">
        <f>SUMIF('RESERVE BALANCES'!$A:$A,$C392,'RESERVE BALANCES'!AD:AD)/1000</f>
        <v>1866.2824800000024</v>
      </c>
      <c r="J392" s="262">
        <f>SUMIF('RESERVE BALANCES'!$A:$A,$C392,'RESERVE BALANCES'!AE:AE)/1000</f>
        <v>1872.8388200000024</v>
      </c>
      <c r="K392" s="262">
        <f>SUMIF('RESERVE BALANCES'!$A:$A,$C392,'RESERVE BALANCES'!AF:AF)/1000</f>
        <v>1879.3951600000025</v>
      </c>
      <c r="L392" s="262">
        <f>SUMIF('RESERVE BALANCES'!$A:$A,$C392,'RESERVE BALANCES'!AG:AG)/1000</f>
        <v>1885.9515000000026</v>
      </c>
      <c r="M392" s="262">
        <f>SUMIF('RESERVE BALANCES'!$A:$A,$C392,'RESERVE BALANCES'!AH:AH)/1000</f>
        <v>1892.5078400000027</v>
      </c>
      <c r="N392" s="262">
        <f>SUMIF('RESERVE BALANCES'!$A:$A,$C392,'RESERVE BALANCES'!AI:AI)/1000</f>
        <v>1899.0641800000028</v>
      </c>
      <c r="O392" s="262">
        <f>SUMIF('RESERVE BALANCES'!$A:$A,$C392,'RESERVE BALANCES'!AJ:AJ)/1000</f>
        <v>1905.6205200000029</v>
      </c>
      <c r="P392" s="262">
        <f>SUMIF('RESERVE BALANCES'!$A:$A,$C392,'RESERVE BALANCES'!AK:AK)/1000</f>
        <v>1912.176860000003</v>
      </c>
      <c r="Q392" s="262">
        <f>SUMIF('RESERVE BALANCES'!$A:$A,$C392,'RESERVE BALANCES'!AL:AL)/1000</f>
        <v>1918.7332000000031</v>
      </c>
      <c r="R392" s="262">
        <f>SUMIF('RESERVE BALANCES'!$A:$A,$C392,'RESERVE BALANCES'!AM:AM)/1000</f>
        <v>1925.2895400000032</v>
      </c>
      <c r="S392" s="22">
        <f t="shared" si="75"/>
        <v>1885.9515000000024</v>
      </c>
      <c r="U392" s="263">
        <f>S392-('B-09 2025R'!T392/1)</f>
        <v>2.5011104298755527E-12</v>
      </c>
    </row>
    <row r="393" spans="1:21" x14ac:dyDescent="0.25">
      <c r="A393" s="253">
        <f t="shared" si="64"/>
        <v>39</v>
      </c>
      <c r="B393" s="258"/>
      <c r="C393" s="251">
        <v>35800</v>
      </c>
      <c r="D393" s="283" t="s">
        <v>155</v>
      </c>
      <c r="F393" s="262">
        <f>SUMIF('RESERVE BALANCES'!$A:$A,$C393,'RESERVE BALANCES'!AA:AA)/1000</f>
        <v>3964.1492600000024</v>
      </c>
      <c r="G393" s="262">
        <f>SUMIF('RESERVE BALANCES'!$A:$A,$C393,'RESERVE BALANCES'!AB:AB)/1000</f>
        <v>3992.9963600000028</v>
      </c>
      <c r="H393" s="262">
        <f>SUMIF('RESERVE BALANCES'!$A:$A,$C393,'RESERVE BALANCES'!AC:AC)/1000</f>
        <v>4021.8434600000028</v>
      </c>
      <c r="I393" s="262">
        <f>SUMIF('RESERVE BALANCES'!$A:$A,$C393,'RESERVE BALANCES'!AD:AD)/1000</f>
        <v>4050.6905600000027</v>
      </c>
      <c r="J393" s="262">
        <f>SUMIF('RESERVE BALANCES'!$A:$A,$C393,'RESERVE BALANCES'!AE:AE)/1000</f>
        <v>4079.5376600000031</v>
      </c>
      <c r="K393" s="262">
        <f>SUMIF('RESERVE BALANCES'!$A:$A,$C393,'RESERVE BALANCES'!AF:AF)/1000</f>
        <v>4108.3847600000026</v>
      </c>
      <c r="L393" s="262">
        <f>SUMIF('RESERVE BALANCES'!$A:$A,$C393,'RESERVE BALANCES'!AG:AG)/1000</f>
        <v>4137.2318600000035</v>
      </c>
      <c r="M393" s="262">
        <f>SUMIF('RESERVE BALANCES'!$A:$A,$C393,'RESERVE BALANCES'!AH:AH)/1000</f>
        <v>4166.0789600000035</v>
      </c>
      <c r="N393" s="262">
        <f>SUMIF('RESERVE BALANCES'!$A:$A,$C393,'RESERVE BALANCES'!AI:AI)/1000</f>
        <v>4194.9260600000034</v>
      </c>
      <c r="O393" s="262">
        <f>SUMIF('RESERVE BALANCES'!$A:$A,$C393,'RESERVE BALANCES'!AJ:AJ)/1000</f>
        <v>4223.7731600000034</v>
      </c>
      <c r="P393" s="262">
        <f>SUMIF('RESERVE BALANCES'!$A:$A,$C393,'RESERVE BALANCES'!AK:AK)/1000</f>
        <v>4252.6202600000024</v>
      </c>
      <c r="Q393" s="262">
        <f>SUMIF('RESERVE BALANCES'!$A:$A,$C393,'RESERVE BALANCES'!AL:AL)/1000</f>
        <v>4281.4673600000024</v>
      </c>
      <c r="R393" s="262">
        <f>SUMIF('RESERVE BALANCES'!$A:$A,$C393,'RESERVE BALANCES'!AM:AM)/1000</f>
        <v>4310.3144600000014</v>
      </c>
      <c r="S393" s="22">
        <f t="shared" si="75"/>
        <v>4137.2318600000026</v>
      </c>
      <c r="U393" s="263">
        <f>S393-('B-09 2025R'!T393/1)</f>
        <v>0</v>
      </c>
    </row>
    <row r="394" spans="1:21" x14ac:dyDescent="0.25">
      <c r="A394" s="253">
        <f t="shared" si="64"/>
        <v>40</v>
      </c>
      <c r="B394" s="258"/>
      <c r="C394" s="251">
        <v>35900</v>
      </c>
      <c r="D394" s="285" t="s">
        <v>156</v>
      </c>
      <c r="E394" s="266"/>
      <c r="F394" s="262">
        <f>SUMIF('RESERVE BALANCES'!$A:$A,$C394,'RESERVE BALANCES'!AA:AA)/1000</f>
        <v>3556.8593080999999</v>
      </c>
      <c r="G394" s="262">
        <f>SUMIF('RESERVE BALANCES'!$A:$A,$C394,'RESERVE BALANCES'!AB:AB)/1000</f>
        <v>3586.2576780999998</v>
      </c>
      <c r="H394" s="262">
        <f>SUMIF('RESERVE BALANCES'!$A:$A,$C394,'RESERVE BALANCES'!AC:AC)/1000</f>
        <v>3615.6616980999997</v>
      </c>
      <c r="I394" s="262">
        <f>SUMIF('RESERVE BALANCES'!$A:$A,$C394,'RESERVE BALANCES'!AD:AD)/1000</f>
        <v>3645.0821380999996</v>
      </c>
      <c r="J394" s="262">
        <f>SUMIF('RESERVE BALANCES'!$A:$A,$C394,'RESERVE BALANCES'!AE:AE)/1000</f>
        <v>3675.7653008999996</v>
      </c>
      <c r="K394" s="262">
        <f>SUMIF('RESERVE BALANCES'!$A:$A,$C394,'RESERVE BALANCES'!AF:AF)/1000</f>
        <v>3707.0530905999999</v>
      </c>
      <c r="L394" s="262">
        <f>SUMIF('RESERVE BALANCES'!$A:$A,$C394,'RESERVE BALANCES'!AG:AG)/1000</f>
        <v>3738.0239320000001</v>
      </c>
      <c r="M394" s="262">
        <f>SUMIF('RESERVE BALANCES'!$A:$A,$C394,'RESERVE BALANCES'!AH:AH)/1000</f>
        <v>3768.1692137999999</v>
      </c>
      <c r="N394" s="262">
        <f>SUMIF('RESERVE BALANCES'!$A:$A,$C394,'RESERVE BALANCES'!AI:AI)/1000</f>
        <v>3798.4046131</v>
      </c>
      <c r="O394" s="262">
        <f>SUMIF('RESERVE BALANCES'!$A:$A,$C394,'RESERVE BALANCES'!AJ:AJ)/1000</f>
        <v>3828.6684977</v>
      </c>
      <c r="P394" s="262">
        <f>SUMIF('RESERVE BALANCES'!$A:$A,$C394,'RESERVE BALANCES'!AK:AK)/1000</f>
        <v>3858.8713877000005</v>
      </c>
      <c r="Q394" s="262">
        <f>SUMIF('RESERVE BALANCES'!$A:$A,$C394,'RESERVE BALANCES'!AL:AL)/1000</f>
        <v>3889.1406085000008</v>
      </c>
      <c r="R394" s="262">
        <f>SUMIF('RESERVE BALANCES'!$A:$A,$C394,'RESERVE BALANCES'!AM:AM)/1000</f>
        <v>3927.0638885000003</v>
      </c>
      <c r="S394" s="22">
        <f t="shared" si="75"/>
        <v>3738.0785657846145</v>
      </c>
      <c r="U394" s="263">
        <f>S394-('B-09 2025R'!T394/1)</f>
        <v>-4.215385160932783E-6</v>
      </c>
    </row>
    <row r="395" spans="1:21" ht="13.8" thickBot="1" x14ac:dyDescent="0.3">
      <c r="A395" s="253">
        <f t="shared" si="64"/>
        <v>41</v>
      </c>
      <c r="B395" s="258"/>
      <c r="C395" s="251"/>
      <c r="D395" s="266" t="s">
        <v>157</v>
      </c>
      <c r="E395" s="266"/>
      <c r="F395" s="104">
        <f>SUM(F384:F394)</f>
        <v>304582.18604000018</v>
      </c>
      <c r="G395" s="104">
        <f t="shared" ref="G395:R395" si="76">SUM(G384:G394)</f>
        <v>306760.62949000008</v>
      </c>
      <c r="H395" s="104">
        <f t="shared" si="76"/>
        <v>309010.54267000011</v>
      </c>
      <c r="I395" s="104">
        <f t="shared" si="76"/>
        <v>311273.67585000017</v>
      </c>
      <c r="J395" s="104">
        <f t="shared" si="76"/>
        <v>312022.24354000023</v>
      </c>
      <c r="K395" s="104">
        <f t="shared" si="76"/>
        <v>312460.95432000019</v>
      </c>
      <c r="L395" s="104">
        <f t="shared" si="76"/>
        <v>313542.20525000017</v>
      </c>
      <c r="M395" s="104">
        <f t="shared" si="76"/>
        <v>315822.80704000016</v>
      </c>
      <c r="N395" s="104">
        <f t="shared" si="76"/>
        <v>318104.69199000014</v>
      </c>
      <c r="O395" s="104">
        <f t="shared" si="76"/>
        <v>320405.68405000016</v>
      </c>
      <c r="P395" s="104">
        <f t="shared" si="76"/>
        <v>322783.70562000014</v>
      </c>
      <c r="Q395" s="104">
        <f t="shared" si="76"/>
        <v>325160.70070000016</v>
      </c>
      <c r="R395" s="104">
        <f t="shared" si="76"/>
        <v>318808.11161000014</v>
      </c>
      <c r="S395" s="104">
        <f t="shared" ref="S395" si="77">SUM(S384:S394)</f>
        <v>314672.16447461559</v>
      </c>
      <c r="U395" s="263">
        <f>S395-('B-09 2025R'!T395/1)</f>
        <v>4.6155764721333981E-6</v>
      </c>
    </row>
    <row r="396" spans="1:21" ht="13.8" thickTop="1" x14ac:dyDescent="0.25">
      <c r="A396" s="253">
        <f t="shared" si="64"/>
        <v>42</v>
      </c>
      <c r="B396" s="258"/>
      <c r="C396" s="253"/>
      <c r="P396" s="250"/>
      <c r="U396" s="300"/>
    </row>
    <row r="397" spans="1:21" x14ac:dyDescent="0.25">
      <c r="A397" s="253">
        <f t="shared" si="64"/>
        <v>43</v>
      </c>
      <c r="B397" s="258"/>
      <c r="P397" s="250"/>
      <c r="U397" s="300"/>
    </row>
    <row r="398" spans="1:21" ht="13.8" thickBot="1" x14ac:dyDescent="0.3">
      <c r="A398" s="255">
        <f t="shared" si="64"/>
        <v>44</v>
      </c>
      <c r="B398" s="39" t="s">
        <v>70</v>
      </c>
      <c r="C398" s="247"/>
      <c r="D398" s="247"/>
      <c r="E398" s="247"/>
      <c r="F398" s="247"/>
      <c r="G398" s="247"/>
      <c r="H398" s="247"/>
      <c r="I398" s="247"/>
      <c r="J398" s="247"/>
      <c r="K398" s="247"/>
      <c r="L398" s="247"/>
      <c r="M398" s="247"/>
      <c r="N398" s="247"/>
      <c r="O398" s="247"/>
      <c r="P398" s="269"/>
      <c r="Q398" s="247"/>
      <c r="R398" s="247"/>
      <c r="S398" s="247"/>
      <c r="U398" s="300"/>
    </row>
    <row r="399" spans="1:21" x14ac:dyDescent="0.25">
      <c r="A399" s="248" t="str">
        <f>+$A$57</f>
        <v>Supporting Schedules:</v>
      </c>
      <c r="P399" s="250"/>
      <c r="Q399" s="248" t="str">
        <f>+$Q$57</f>
        <v>Recap Schedules:  B-09</v>
      </c>
      <c r="U399" s="300"/>
    </row>
    <row r="400" spans="1:21" ht="13.8" thickBot="1" x14ac:dyDescent="0.3">
      <c r="A400" s="247" t="str">
        <f>$A$1</f>
        <v>SCHEDULE B-10</v>
      </c>
      <c r="B400" s="247"/>
      <c r="C400" s="247"/>
      <c r="D400" s="247"/>
      <c r="E400" s="247"/>
      <c r="F400" s="247"/>
      <c r="G400" s="247" t="str">
        <f>$G$1</f>
        <v>MONTHLY RESERVE BALANCES TEST YEAR - 13 MONTHS</v>
      </c>
      <c r="H400" s="247"/>
      <c r="I400" s="247"/>
      <c r="J400" s="247"/>
      <c r="K400" s="247"/>
      <c r="L400" s="247"/>
      <c r="M400" s="247"/>
      <c r="N400" s="247"/>
      <c r="O400" s="247"/>
      <c r="P400" s="269"/>
      <c r="Q400" s="247"/>
      <c r="R400" s="247"/>
      <c r="S400" s="247" t="str">
        <f>"Page 8 of " &amp; $Q$1</f>
        <v>Page 8 of 30</v>
      </c>
      <c r="U400" s="300"/>
    </row>
    <row r="401" spans="1:21" x14ac:dyDescent="0.25">
      <c r="A401" s="248" t="str">
        <f>$A$2</f>
        <v>FLORIDA PUBLIC SERVICE COMMISSION</v>
      </c>
      <c r="B401" s="270"/>
      <c r="E401" s="250"/>
      <c r="F401" s="250" t="str">
        <f>$F$2</f>
        <v xml:space="preserve">                  EXPLANATION:</v>
      </c>
      <c r="G401" s="248" t="str">
        <f>IF($G$2="","",$G$2)</f>
        <v>Provide the monthly reserve balances for each account or sub-account to which an individual depreciation</v>
      </c>
      <c r="K401" s="271"/>
      <c r="L401" s="271"/>
      <c r="N401" s="271"/>
      <c r="O401" s="271"/>
      <c r="P401" s="272"/>
      <c r="Q401" s="248" t="str">
        <f>$Q$2</f>
        <v>Type of data shown:</v>
      </c>
      <c r="S401" s="249"/>
      <c r="U401" s="300"/>
    </row>
    <row r="402" spans="1:21" x14ac:dyDescent="0.25">
      <c r="B402" s="270"/>
      <c r="G402" s="248" t="str">
        <f>IF($G$3="","",$G$3)</f>
        <v>rate is applied.</v>
      </c>
      <c r="K402" s="250"/>
      <c r="L402" s="249"/>
      <c r="O402" s="250"/>
      <c r="P402" s="250" t="str">
        <f>IF($P$3=0,"",$P$3)</f>
        <v>XX</v>
      </c>
      <c r="Q402" s="249" t="str">
        <f>$Q$3</f>
        <v>Projected Test Year Ended 12/31/2025</v>
      </c>
      <c r="S402" s="250"/>
      <c r="U402" s="300"/>
    </row>
    <row r="403" spans="1:21" x14ac:dyDescent="0.25">
      <c r="A403" s="248" t="str">
        <f>$A$4</f>
        <v>COMPANY: TAMPA ELECTRIC COMPANY</v>
      </c>
      <c r="B403" s="270"/>
      <c r="G403" s="248" t="str">
        <f>IF($G$4="","",$G$4)</f>
        <v/>
      </c>
      <c r="K403" s="250"/>
      <c r="L403" s="249"/>
      <c r="M403" s="250"/>
      <c r="P403" s="250" t="str">
        <f>IF($P$4=0,"",$P$4)</f>
        <v/>
      </c>
      <c r="Q403" s="249" t="str">
        <f>$Q$4</f>
        <v>Projected Prior Year Ended 12/31/2024</v>
      </c>
      <c r="S403" s="250"/>
      <c r="U403" s="300"/>
    </row>
    <row r="404" spans="1:21" x14ac:dyDescent="0.25">
      <c r="B404" s="270"/>
      <c r="F404" s="248" t="str">
        <f>IF(+$F$5="","",$F$5)</f>
        <v/>
      </c>
      <c r="K404" s="250"/>
      <c r="L404" s="249"/>
      <c r="M404" s="250"/>
      <c r="P404" s="250" t="str">
        <f>IF($P$5=0,"",$P$5)</f>
        <v/>
      </c>
      <c r="Q404" s="249" t="str">
        <f>$Q$5</f>
        <v>Historical Prior Year Ended 12/31/2023</v>
      </c>
      <c r="S404" s="250"/>
      <c r="U404" s="300"/>
    </row>
    <row r="405" spans="1:21" x14ac:dyDescent="0.25">
      <c r="B405" s="270"/>
      <c r="K405" s="250"/>
      <c r="L405" s="249"/>
      <c r="M405" s="250"/>
      <c r="P405" s="250"/>
      <c r="Q405" s="249" t="str">
        <f>$Q$6</f>
        <v>Witness: C. Aldazabal / J. Chronister / R. Latta</v>
      </c>
      <c r="S405" s="250"/>
      <c r="U405" s="300"/>
    </row>
    <row r="406" spans="1:21" ht="13.8" thickBot="1" x14ac:dyDescent="0.3">
      <c r="A406" s="247" t="str">
        <f>A$7</f>
        <v>DOCKET No. 20240026-EI</v>
      </c>
      <c r="B406" s="273"/>
      <c r="C406" s="247"/>
      <c r="D406" s="247"/>
      <c r="E406" s="247"/>
      <c r="F406" s="247" t="str">
        <f>IF(+$F$7="","",$F$7)</f>
        <v/>
      </c>
      <c r="G406" s="247"/>
      <c r="H406" s="255" t="str">
        <f>IF($H$7="","",$H$7)</f>
        <v>(Dollars in 000's)</v>
      </c>
      <c r="I406" s="255"/>
      <c r="J406" s="247"/>
      <c r="K406" s="247"/>
      <c r="L406" s="247"/>
      <c r="M406" s="247"/>
      <c r="N406" s="247"/>
      <c r="O406" s="247"/>
      <c r="P406" s="269"/>
      <c r="Q406" s="247" t="str">
        <f>$Q$7</f>
        <v xml:space="preserve">              K. Stryker / C. Whitworth</v>
      </c>
      <c r="R406" s="247"/>
      <c r="S406" s="247"/>
      <c r="U406" s="300"/>
    </row>
    <row r="407" spans="1:21" x14ac:dyDescent="0.25">
      <c r="C407" s="251"/>
      <c r="D407" s="251"/>
      <c r="E407" s="251"/>
      <c r="F407" s="251"/>
      <c r="G407" s="251"/>
      <c r="H407" s="251"/>
      <c r="I407" s="251"/>
      <c r="J407" s="251"/>
      <c r="K407" s="251"/>
      <c r="L407" s="251"/>
      <c r="M407" s="251"/>
      <c r="N407" s="251"/>
      <c r="O407" s="251"/>
      <c r="P407" s="252"/>
      <c r="Q407" s="251"/>
      <c r="R407" s="251"/>
      <c r="S407" s="251"/>
      <c r="U407" s="300"/>
    </row>
    <row r="408" spans="1:21" x14ac:dyDescent="0.25">
      <c r="C408" s="251"/>
      <c r="D408" s="251"/>
      <c r="E408" s="251"/>
      <c r="F408" s="251"/>
      <c r="G408" s="251"/>
      <c r="H408" s="251"/>
      <c r="I408" s="251"/>
      <c r="J408" s="251"/>
      <c r="K408" s="253"/>
      <c r="L408" s="253"/>
      <c r="M408" s="251"/>
      <c r="N408" s="251"/>
      <c r="O408" s="251"/>
      <c r="P408" s="252"/>
      <c r="Q408" s="251"/>
      <c r="R408" s="251"/>
      <c r="S408" s="251"/>
      <c r="U408" s="300"/>
    </row>
    <row r="409" spans="1:21" x14ac:dyDescent="0.25">
      <c r="C409" s="253" t="s">
        <v>16</v>
      </c>
      <c r="D409" s="253" t="s">
        <v>16</v>
      </c>
      <c r="F409" s="253" t="s">
        <v>17</v>
      </c>
      <c r="G409" s="253" t="s">
        <v>18</v>
      </c>
      <c r="H409" s="251" t="s">
        <v>19</v>
      </c>
      <c r="I409" s="251" t="s">
        <v>20</v>
      </c>
      <c r="J409" s="253" t="s">
        <v>21</v>
      </c>
      <c r="K409" s="251" t="s">
        <v>22</v>
      </c>
      <c r="L409" s="253" t="s">
        <v>23</v>
      </c>
      <c r="M409" s="253" t="s">
        <v>24</v>
      </c>
      <c r="N409" s="253" t="s">
        <v>25</v>
      </c>
      <c r="O409" s="253" t="s">
        <v>26</v>
      </c>
      <c r="P409" s="253" t="s">
        <v>27</v>
      </c>
      <c r="Q409" s="253" t="s">
        <v>28</v>
      </c>
      <c r="R409" s="253" t="s">
        <v>29</v>
      </c>
      <c r="S409" s="253" t="s">
        <v>30</v>
      </c>
      <c r="U409" s="300"/>
    </row>
    <row r="410" spans="1:21" x14ac:dyDescent="0.25">
      <c r="A410" s="253" t="s">
        <v>31</v>
      </c>
      <c r="B410" s="253"/>
      <c r="C410" s="253" t="s">
        <v>32</v>
      </c>
      <c r="D410" s="253" t="s">
        <v>32</v>
      </c>
      <c r="E410" s="251"/>
      <c r="F410" s="253"/>
      <c r="G410" s="253"/>
      <c r="H410" s="253"/>
      <c r="I410" s="253"/>
      <c r="J410" s="253"/>
      <c r="K410" s="253"/>
      <c r="L410" s="251"/>
      <c r="M410" s="253"/>
      <c r="N410" s="253"/>
      <c r="O410" s="253"/>
      <c r="P410" s="251"/>
      <c r="Q410" s="251"/>
      <c r="R410" s="251"/>
      <c r="S410" s="253" t="s">
        <v>33</v>
      </c>
      <c r="U410" s="300"/>
    </row>
    <row r="411" spans="1:21" ht="13.8" thickBot="1" x14ac:dyDescent="0.3">
      <c r="A411" s="255" t="s">
        <v>35</v>
      </c>
      <c r="B411" s="255"/>
      <c r="C411" s="255" t="s">
        <v>36</v>
      </c>
      <c r="D411" s="255" t="s">
        <v>37</v>
      </c>
      <c r="E411" s="255"/>
      <c r="F411" s="274" t="str">
        <f>F$12</f>
        <v>12/2024</v>
      </c>
      <c r="G411" s="274" t="str">
        <f t="shared" ref="G411:R411" si="78">G$12</f>
        <v>1/2025</v>
      </c>
      <c r="H411" s="274" t="str">
        <f t="shared" si="78"/>
        <v>2/2025</v>
      </c>
      <c r="I411" s="274" t="str">
        <f t="shared" si="78"/>
        <v>3/2025</v>
      </c>
      <c r="J411" s="274" t="str">
        <f t="shared" si="78"/>
        <v>4/2025</v>
      </c>
      <c r="K411" s="274" t="str">
        <f t="shared" si="78"/>
        <v>5/2025</v>
      </c>
      <c r="L411" s="274" t="str">
        <f t="shared" si="78"/>
        <v>6/2025</v>
      </c>
      <c r="M411" s="274" t="str">
        <f t="shared" si="78"/>
        <v>7/2025</v>
      </c>
      <c r="N411" s="274" t="str">
        <f t="shared" si="78"/>
        <v>8/2025</v>
      </c>
      <c r="O411" s="274" t="str">
        <f t="shared" si="78"/>
        <v>9/2025</v>
      </c>
      <c r="P411" s="274" t="str">
        <f t="shared" si="78"/>
        <v>10/2025</v>
      </c>
      <c r="Q411" s="274" t="str">
        <f t="shared" si="78"/>
        <v>11/2025</v>
      </c>
      <c r="R411" s="274" t="str">
        <f t="shared" si="78"/>
        <v>12/2025</v>
      </c>
      <c r="S411" s="256" t="s">
        <v>51</v>
      </c>
      <c r="U411" s="300"/>
    </row>
    <row r="412" spans="1:21" x14ac:dyDescent="0.25">
      <c r="A412" s="253">
        <v>1</v>
      </c>
      <c r="B412" s="253"/>
      <c r="P412" s="250"/>
      <c r="U412" s="300"/>
    </row>
    <row r="413" spans="1:21" x14ac:dyDescent="0.25">
      <c r="A413" s="253">
        <f>A412+1</f>
        <v>2</v>
      </c>
      <c r="B413" s="258"/>
      <c r="C413" s="267"/>
      <c r="D413" s="248" t="s">
        <v>158</v>
      </c>
      <c r="F413" s="265"/>
      <c r="H413" s="286"/>
      <c r="I413" s="286"/>
      <c r="J413" s="286"/>
      <c r="K413" s="286"/>
      <c r="L413" s="286"/>
      <c r="M413" s="286"/>
      <c r="N413" s="286"/>
      <c r="O413" s="286"/>
      <c r="P413" s="287"/>
      <c r="Q413" s="286"/>
      <c r="R413" s="286"/>
      <c r="S413" s="57"/>
      <c r="U413" s="300"/>
    </row>
    <row r="414" spans="1:21" x14ac:dyDescent="0.25">
      <c r="A414" s="253">
        <f t="shared" ref="A414:A455" si="79">A413+1</f>
        <v>3</v>
      </c>
      <c r="B414" s="258"/>
      <c r="C414" s="253">
        <v>36001</v>
      </c>
      <c r="D414" s="285" t="s">
        <v>146</v>
      </c>
      <c r="E414" s="266"/>
      <c r="F414" s="262">
        <f>SUMIF('RESERVE BALANCES'!$A:$A,$C414,'RESERVE BALANCES'!AA:AA)/1000</f>
        <v>0</v>
      </c>
      <c r="G414" s="262">
        <f>SUMIF('RESERVE BALANCES'!$A:$A,$C414,'RESERVE BALANCES'!AB:AB)/1000</f>
        <v>0</v>
      </c>
      <c r="H414" s="262">
        <f>SUMIF('RESERVE BALANCES'!$A:$A,$C414,'RESERVE BALANCES'!AC:AC)/1000</f>
        <v>0</v>
      </c>
      <c r="I414" s="262">
        <f>SUMIF('RESERVE BALANCES'!$A:$A,$C414,'RESERVE BALANCES'!AD:AD)/1000</f>
        <v>0</v>
      </c>
      <c r="J414" s="262">
        <f>SUMIF('RESERVE BALANCES'!$A:$A,$C414,'RESERVE BALANCES'!AE:AE)/1000</f>
        <v>0</v>
      </c>
      <c r="K414" s="262">
        <f>SUMIF('RESERVE BALANCES'!$A:$A,$C414,'RESERVE BALANCES'!AF:AF)/1000</f>
        <v>0</v>
      </c>
      <c r="L414" s="262">
        <f>SUMIF('RESERVE BALANCES'!$A:$A,$C414,'RESERVE BALANCES'!AG:AG)/1000</f>
        <v>0</v>
      </c>
      <c r="M414" s="262">
        <f>SUMIF('RESERVE BALANCES'!$A:$A,$C414,'RESERVE BALANCES'!AH:AH)/1000</f>
        <v>0</v>
      </c>
      <c r="N414" s="262">
        <f>SUMIF('RESERVE BALANCES'!$A:$A,$C414,'RESERVE BALANCES'!AI:AI)/1000</f>
        <v>0</v>
      </c>
      <c r="O414" s="262">
        <f>SUMIF('RESERVE BALANCES'!$A:$A,$C414,'RESERVE BALANCES'!AJ:AJ)/1000</f>
        <v>0</v>
      </c>
      <c r="P414" s="262">
        <f>SUMIF('RESERVE BALANCES'!$A:$A,$C414,'RESERVE BALANCES'!AK:AK)/1000</f>
        <v>0</v>
      </c>
      <c r="Q414" s="262">
        <f>SUMIF('RESERVE BALANCES'!$A:$A,$C414,'RESERVE BALANCES'!AL:AL)/1000</f>
        <v>0</v>
      </c>
      <c r="R414" s="262">
        <f>SUMIF('RESERVE BALANCES'!$A:$A,$C414,'RESERVE BALANCES'!AM:AM)/1000</f>
        <v>0</v>
      </c>
      <c r="S414" s="22">
        <f t="shared" ref="S414:S429" si="80">SUM(F414:R414)/(13)</f>
        <v>0</v>
      </c>
      <c r="U414" s="263">
        <f>S414-('B-09 2025R'!T414/1)</f>
        <v>0</v>
      </c>
    </row>
    <row r="415" spans="1:21" x14ac:dyDescent="0.25">
      <c r="A415" s="253">
        <f t="shared" si="79"/>
        <v>4</v>
      </c>
      <c r="B415" s="258"/>
      <c r="C415" s="253">
        <v>36100</v>
      </c>
      <c r="D415" s="283" t="s">
        <v>148</v>
      </c>
      <c r="F415" s="262">
        <f>SUMIF('RESERVE BALANCES'!$A:$A,$C415,'RESERVE BALANCES'!AA:AA)/1000</f>
        <v>9856.4953399999995</v>
      </c>
      <c r="G415" s="262">
        <f>SUMIF('RESERVE BALANCES'!$A:$A,$C415,'RESERVE BALANCES'!AB:AB)/1000</f>
        <v>9929.8931099999991</v>
      </c>
      <c r="H415" s="262">
        <f>SUMIF('RESERVE BALANCES'!$A:$A,$C415,'RESERVE BALANCES'!AC:AC)/1000</f>
        <v>10003.290879999999</v>
      </c>
      <c r="I415" s="262">
        <f>SUMIF('RESERVE BALANCES'!$A:$A,$C415,'RESERVE BALANCES'!AD:AD)/1000</f>
        <v>10076.688649999998</v>
      </c>
      <c r="J415" s="262">
        <f>SUMIF('RESERVE BALANCES'!$A:$A,$C415,'RESERVE BALANCES'!AE:AE)/1000</f>
        <v>10150.086419999998</v>
      </c>
      <c r="K415" s="262">
        <f>SUMIF('RESERVE BALANCES'!$A:$A,$C415,'RESERVE BALANCES'!AF:AF)/1000</f>
        <v>10223.484189999997</v>
      </c>
      <c r="L415" s="262">
        <f>SUMIF('RESERVE BALANCES'!$A:$A,$C415,'RESERVE BALANCES'!AG:AG)/1000</f>
        <v>10296.881959999997</v>
      </c>
      <c r="M415" s="262">
        <f>SUMIF('RESERVE BALANCES'!$A:$A,$C415,'RESERVE BALANCES'!AH:AH)/1000</f>
        <v>10370.279729999997</v>
      </c>
      <c r="N415" s="262">
        <f>SUMIF('RESERVE BALANCES'!$A:$A,$C415,'RESERVE BALANCES'!AI:AI)/1000</f>
        <v>10443.677499999996</v>
      </c>
      <c r="O415" s="262">
        <f>SUMIF('RESERVE BALANCES'!$A:$A,$C415,'RESERVE BALANCES'!AJ:AJ)/1000</f>
        <v>10517.075269999996</v>
      </c>
      <c r="P415" s="262">
        <f>SUMIF('RESERVE BALANCES'!$A:$A,$C415,'RESERVE BALANCES'!AK:AK)/1000</f>
        <v>10590.473039999995</v>
      </c>
      <c r="Q415" s="262">
        <f>SUMIF('RESERVE BALANCES'!$A:$A,$C415,'RESERVE BALANCES'!AL:AL)/1000</f>
        <v>10663.870809999995</v>
      </c>
      <c r="R415" s="262">
        <f>SUMIF('RESERVE BALANCES'!$A:$A,$C415,'RESERVE BALANCES'!AM:AM)/1000</f>
        <v>10737.268579999994</v>
      </c>
      <c r="S415" s="22">
        <f t="shared" si="80"/>
        <v>10296.881959999997</v>
      </c>
      <c r="U415" s="263">
        <f>S415-('B-09 2025R'!T415/1)</f>
        <v>0</v>
      </c>
    </row>
    <row r="416" spans="1:21" x14ac:dyDescent="0.25">
      <c r="A416" s="253">
        <f t="shared" si="79"/>
        <v>5</v>
      </c>
      <c r="B416" s="258"/>
      <c r="C416" s="253">
        <v>36200</v>
      </c>
      <c r="D416" s="283" t="s">
        <v>149</v>
      </c>
      <c r="F416" s="262">
        <f>SUMIF('RESERVE BALANCES'!$A:$A,$C416,'RESERVE BALANCES'!AA:AA)/1000</f>
        <v>79369.59086720011</v>
      </c>
      <c r="G416" s="262">
        <f>SUMIF('RESERVE BALANCES'!$A:$A,$C416,'RESERVE BALANCES'!AB:AB)/1000</f>
        <v>79950.477499200089</v>
      </c>
      <c r="H416" s="262">
        <f>SUMIF('RESERVE BALANCES'!$A:$A,$C416,'RESERVE BALANCES'!AC:AC)/1000</f>
        <v>80540.437482400084</v>
      </c>
      <c r="I416" s="262">
        <f>SUMIF('RESERVE BALANCES'!$A:$A,$C416,'RESERVE BALANCES'!AD:AD)/1000</f>
        <v>81113.772496400081</v>
      </c>
      <c r="J416" s="262">
        <f>SUMIF('RESERVE BALANCES'!$A:$A,$C416,'RESERVE BALANCES'!AE:AE)/1000</f>
        <v>81694.853183200088</v>
      </c>
      <c r="K416" s="262">
        <f>SUMIF('RESERVE BALANCES'!$A:$A,$C416,'RESERVE BALANCES'!AF:AF)/1000</f>
        <v>82205.442206400097</v>
      </c>
      <c r="L416" s="262">
        <f>SUMIF('RESERVE BALANCES'!$A:$A,$C416,'RESERVE BALANCES'!AG:AG)/1000</f>
        <v>82651.028928400105</v>
      </c>
      <c r="M416" s="262">
        <f>SUMIF('RESERVE BALANCES'!$A:$A,$C416,'RESERVE BALANCES'!AH:AH)/1000</f>
        <v>83227.805593600104</v>
      </c>
      <c r="N416" s="262">
        <f>SUMIF('RESERVE BALANCES'!$A:$A,$C416,'RESERVE BALANCES'!AI:AI)/1000</f>
        <v>83789.601039600107</v>
      </c>
      <c r="O416" s="262">
        <f>SUMIF('RESERVE BALANCES'!$A:$A,$C416,'RESERVE BALANCES'!AJ:AJ)/1000</f>
        <v>84349.142319600112</v>
      </c>
      <c r="P416" s="262">
        <f>SUMIF('RESERVE BALANCES'!$A:$A,$C416,'RESERVE BALANCES'!AK:AK)/1000</f>
        <v>84890.094682800103</v>
      </c>
      <c r="Q416" s="262">
        <f>SUMIF('RESERVE BALANCES'!$A:$A,$C416,'RESERVE BALANCES'!AL:AL)/1000</f>
        <v>85524.143914000102</v>
      </c>
      <c r="R416" s="262">
        <f>SUMIF('RESERVE BALANCES'!$A:$A,$C416,'RESERVE BALANCES'!AM:AM)/1000</f>
        <v>85499.439174400119</v>
      </c>
      <c r="S416" s="22">
        <f t="shared" si="80"/>
        <v>82677.371491323196</v>
      </c>
      <c r="U416" s="263">
        <f>S416-('B-09 2025R'!T416/1)</f>
        <v>1.3232056517153978E-6</v>
      </c>
    </row>
    <row r="417" spans="1:21" x14ac:dyDescent="0.25">
      <c r="A417" s="253">
        <f t="shared" si="79"/>
        <v>6</v>
      </c>
      <c r="B417" s="258"/>
      <c r="C417" s="253">
        <v>36300</v>
      </c>
      <c r="D417" s="248" t="s">
        <v>147</v>
      </c>
      <c r="F417" s="262">
        <f>SUMIF('RESERVE BALANCES'!$A:$A,$C417,'RESERVE BALANCES'!AA:AA)/1000</f>
        <v>0</v>
      </c>
      <c r="G417" s="262">
        <f>SUMIF('RESERVE BALANCES'!$A:$A,$C417,'RESERVE BALANCES'!AB:AB)/1000</f>
        <v>0</v>
      </c>
      <c r="H417" s="262">
        <f>SUMIF('RESERVE BALANCES'!$A:$A,$C417,'RESERVE BALANCES'!AC:AC)/1000</f>
        <v>0</v>
      </c>
      <c r="I417" s="262">
        <f>SUMIF('RESERVE BALANCES'!$A:$A,$C417,'RESERVE BALANCES'!AD:AD)/1000</f>
        <v>0</v>
      </c>
      <c r="J417" s="262">
        <f>SUMIF('RESERVE BALANCES'!$A:$A,$C417,'RESERVE BALANCES'!AE:AE)/1000</f>
        <v>0</v>
      </c>
      <c r="K417" s="262">
        <f>SUMIF('RESERVE BALANCES'!$A:$A,$C417,'RESERVE BALANCES'!AF:AF)/1000</f>
        <v>0</v>
      </c>
      <c r="L417" s="262">
        <f>SUMIF('RESERVE BALANCES'!$A:$A,$C417,'RESERVE BALANCES'!AG:AG)/1000</f>
        <v>0</v>
      </c>
      <c r="M417" s="262">
        <f>SUMIF('RESERVE BALANCES'!$A:$A,$C417,'RESERVE BALANCES'!AH:AH)/1000</f>
        <v>0</v>
      </c>
      <c r="N417" s="262">
        <f>SUMIF('RESERVE BALANCES'!$A:$A,$C417,'RESERVE BALANCES'!AI:AI)/1000</f>
        <v>0</v>
      </c>
      <c r="O417" s="262">
        <f>SUMIF('RESERVE BALANCES'!$A:$A,$C417,'RESERVE BALANCES'!AJ:AJ)/1000</f>
        <v>0</v>
      </c>
      <c r="P417" s="262">
        <f>SUMIF('RESERVE BALANCES'!$A:$A,$C417,'RESERVE BALANCES'!AK:AK)/1000</f>
        <v>0</v>
      </c>
      <c r="Q417" s="262">
        <f>SUMIF('RESERVE BALANCES'!$A:$A,$C417,'RESERVE BALANCES'!AL:AL)/1000</f>
        <v>0</v>
      </c>
      <c r="R417" s="262">
        <f>SUMIF('RESERVE BALANCES'!$A:$A,$C417,'RESERVE BALANCES'!AM:AM)/1000</f>
        <v>0</v>
      </c>
      <c r="S417" s="22">
        <f t="shared" si="80"/>
        <v>0</v>
      </c>
      <c r="U417" s="263">
        <f>S417-('B-09 2025R'!T417/1)</f>
        <v>0</v>
      </c>
    </row>
    <row r="418" spans="1:21" x14ac:dyDescent="0.25">
      <c r="A418" s="253">
        <f t="shared" si="79"/>
        <v>7</v>
      </c>
      <c r="B418" s="253"/>
      <c r="C418" s="253">
        <v>36400</v>
      </c>
      <c r="D418" s="283" t="s">
        <v>159</v>
      </c>
      <c r="F418" s="262">
        <f>SUMIF('RESERVE BALANCES'!$A:$A,$C418,'RESERVE BALANCES'!AA:AA)/1000</f>
        <v>189632.32778209986</v>
      </c>
      <c r="G418" s="262">
        <f>SUMIF('RESERVE BALANCES'!$A:$A,$C418,'RESERVE BALANCES'!AB:AB)/1000</f>
        <v>190192.65577809987</v>
      </c>
      <c r="H418" s="262">
        <f>SUMIF('RESERVE BALANCES'!$A:$A,$C418,'RESERVE BALANCES'!AC:AC)/1000</f>
        <v>190588.19948319986</v>
      </c>
      <c r="I418" s="262">
        <f>SUMIF('RESERVE BALANCES'!$A:$A,$C418,'RESERVE BALANCES'!AD:AD)/1000</f>
        <v>191086.65800519986</v>
      </c>
      <c r="J418" s="262">
        <f>SUMIF('RESERVE BALANCES'!$A:$A,$C418,'RESERVE BALANCES'!AE:AE)/1000</f>
        <v>191885.25114009989</v>
      </c>
      <c r="K418" s="262">
        <f>SUMIF('RESERVE BALANCES'!$A:$A,$C418,'RESERVE BALANCES'!AF:AF)/1000</f>
        <v>192578.59326769988</v>
      </c>
      <c r="L418" s="262">
        <f>SUMIF('RESERVE BALANCES'!$A:$A,$C418,'RESERVE BALANCES'!AG:AG)/1000</f>
        <v>192670.25627369987</v>
      </c>
      <c r="M418" s="262">
        <f>SUMIF('RESERVE BALANCES'!$A:$A,$C418,'RESERVE BALANCES'!AH:AH)/1000</f>
        <v>193406.34119979985</v>
      </c>
      <c r="N418" s="262">
        <f>SUMIF('RESERVE BALANCES'!$A:$A,$C418,'RESERVE BALANCES'!AI:AI)/1000</f>
        <v>194076.0453202998</v>
      </c>
      <c r="O418" s="262">
        <f>SUMIF('RESERVE BALANCES'!$A:$A,$C418,'RESERVE BALANCES'!AJ:AJ)/1000</f>
        <v>194585.14351529983</v>
      </c>
      <c r="P418" s="262">
        <f>SUMIF('RESERVE BALANCES'!$A:$A,$C418,'RESERVE BALANCES'!AK:AK)/1000</f>
        <v>195476.10838039982</v>
      </c>
      <c r="Q418" s="262">
        <f>SUMIF('RESERVE BALANCES'!$A:$A,$C418,'RESERVE BALANCES'!AL:AL)/1000</f>
        <v>196191.53082699981</v>
      </c>
      <c r="R418" s="262">
        <f>SUMIF('RESERVE BALANCES'!$A:$A,$C418,'RESERVE BALANCES'!AM:AM)/1000</f>
        <v>196444.2244491998</v>
      </c>
      <c r="S418" s="22">
        <f t="shared" si="80"/>
        <v>192985.64118631525</v>
      </c>
      <c r="U418" s="263">
        <f>S418-('B-09 2025R'!T418/1)</f>
        <v>-3.684748662635684E-6</v>
      </c>
    </row>
    <row r="419" spans="1:21" x14ac:dyDescent="0.25">
      <c r="A419" s="253">
        <f t="shared" si="79"/>
        <v>8</v>
      </c>
      <c r="B419" s="253"/>
      <c r="C419" s="253">
        <v>36500</v>
      </c>
      <c r="D419" s="283" t="s">
        <v>152</v>
      </c>
      <c r="F419" s="262">
        <f>SUMIF('RESERVE BALANCES'!$A:$A,$C419,'RESERVE BALANCES'!AA:AA)/1000</f>
        <v>152134.50623360003</v>
      </c>
      <c r="G419" s="262">
        <f>SUMIF('RESERVE BALANCES'!$A:$A,$C419,'RESERVE BALANCES'!AB:AB)/1000</f>
        <v>152152.13261960002</v>
      </c>
      <c r="H419" s="262">
        <f>SUMIF('RESERVE BALANCES'!$A:$A,$C419,'RESERVE BALANCES'!AC:AC)/1000</f>
        <v>152071.91138120001</v>
      </c>
      <c r="I419" s="262">
        <f>SUMIF('RESERVE BALANCES'!$A:$A,$C419,'RESERVE BALANCES'!AD:AD)/1000</f>
        <v>151951.30822320003</v>
      </c>
      <c r="J419" s="262">
        <f>SUMIF('RESERVE BALANCES'!$A:$A,$C419,'RESERVE BALANCES'!AE:AE)/1000</f>
        <v>151851.40967160001</v>
      </c>
      <c r="K419" s="262">
        <f>SUMIF('RESERVE BALANCES'!$A:$A,$C419,'RESERVE BALANCES'!AF:AF)/1000</f>
        <v>151665.32110320003</v>
      </c>
      <c r="L419" s="262">
        <f>SUMIF('RESERVE BALANCES'!$A:$A,$C419,'RESERVE BALANCES'!AG:AG)/1000</f>
        <v>151312.18051920002</v>
      </c>
      <c r="M419" s="262">
        <f>SUMIF('RESERVE BALANCES'!$A:$A,$C419,'RESERVE BALANCES'!AH:AH)/1000</f>
        <v>151186.22233680001</v>
      </c>
      <c r="N419" s="262">
        <f>SUMIF('RESERVE BALANCES'!$A:$A,$C419,'RESERVE BALANCES'!AI:AI)/1000</f>
        <v>151061.73344480002</v>
      </c>
      <c r="O419" s="262">
        <f>SUMIF('RESERVE BALANCES'!$A:$A,$C419,'RESERVE BALANCES'!AJ:AJ)/1000</f>
        <v>150886.61846480003</v>
      </c>
      <c r="P419" s="262">
        <f>SUMIF('RESERVE BALANCES'!$A:$A,$C419,'RESERVE BALANCES'!AK:AK)/1000</f>
        <v>150835.42306640002</v>
      </c>
      <c r="Q419" s="262">
        <f>SUMIF('RESERVE BALANCES'!$A:$A,$C419,'RESERVE BALANCES'!AL:AL)/1000</f>
        <v>150892.05357200003</v>
      </c>
      <c r="R419" s="262">
        <f>SUMIF('RESERVE BALANCES'!$A:$A,$C419,'RESERVE BALANCES'!AM:AM)/1000</f>
        <v>150708.78635720006</v>
      </c>
      <c r="S419" s="22">
        <f t="shared" si="80"/>
        <v>151439.20053796924</v>
      </c>
      <c r="U419" s="263">
        <f>S419-('B-09 2025R'!T419/1)</f>
        <v>-2.0307488739490509E-6</v>
      </c>
    </row>
    <row r="420" spans="1:21" x14ac:dyDescent="0.25">
      <c r="A420" s="253">
        <f t="shared" si="79"/>
        <v>9</v>
      </c>
      <c r="B420" s="253"/>
      <c r="C420" s="253">
        <v>36600</v>
      </c>
      <c r="D420" s="283" t="s">
        <v>154</v>
      </c>
      <c r="F420" s="262">
        <f>SUMIF('RESERVE BALANCES'!$A:$A,$C420,'RESERVE BALANCES'!AA:AA)/1000</f>
        <v>98415.100006700013</v>
      </c>
      <c r="G420" s="262">
        <f>SUMIF('RESERVE BALANCES'!$A:$A,$C420,'RESERVE BALANCES'!AB:AB)/1000</f>
        <v>98924.445708700005</v>
      </c>
      <c r="H420" s="262">
        <f>SUMIF('RESERVE BALANCES'!$A:$A,$C420,'RESERVE BALANCES'!AC:AC)/1000</f>
        <v>99439.401846399996</v>
      </c>
      <c r="I420" s="262">
        <f>SUMIF('RESERVE BALANCES'!$A:$A,$C420,'RESERVE BALANCES'!AD:AD)/1000</f>
        <v>99964.533390399985</v>
      </c>
      <c r="J420" s="262">
        <f>SUMIF('RESERVE BALANCES'!$A:$A,$C420,'RESERVE BALANCES'!AE:AE)/1000</f>
        <v>100483.72907270001</v>
      </c>
      <c r="K420" s="262">
        <f>SUMIF('RESERVE BALANCES'!$A:$A,$C420,'RESERVE BALANCES'!AF:AF)/1000</f>
        <v>100946.66565790003</v>
      </c>
      <c r="L420" s="262">
        <f>SUMIF('RESERVE BALANCES'!$A:$A,$C420,'RESERVE BALANCES'!AG:AG)/1000</f>
        <v>101436.53210990003</v>
      </c>
      <c r="M420" s="262">
        <f>SUMIF('RESERVE BALANCES'!$A:$A,$C420,'RESERVE BALANCES'!AH:AH)/1000</f>
        <v>101955.49805460002</v>
      </c>
      <c r="N420" s="262">
        <f>SUMIF('RESERVE BALANCES'!$A:$A,$C420,'RESERVE BALANCES'!AI:AI)/1000</f>
        <v>102440.63361810002</v>
      </c>
      <c r="O420" s="262">
        <f>SUMIF('RESERVE BALANCES'!$A:$A,$C420,'RESERVE BALANCES'!AJ:AJ)/1000</f>
        <v>102969.19745310002</v>
      </c>
      <c r="P420" s="262">
        <f>SUMIF('RESERVE BALANCES'!$A:$A,$C420,'RESERVE BALANCES'!AK:AK)/1000</f>
        <v>103452.36263080001</v>
      </c>
      <c r="Q420" s="262">
        <f>SUMIF('RESERVE BALANCES'!$A:$A,$C420,'RESERVE BALANCES'!AL:AL)/1000</f>
        <v>104021.740739</v>
      </c>
      <c r="R420" s="262">
        <f>SUMIF('RESERVE BALANCES'!$A:$A,$C420,'RESERVE BALANCES'!AM:AM)/1000</f>
        <v>104486.09020840001</v>
      </c>
      <c r="S420" s="22">
        <f t="shared" si="80"/>
        <v>101456.61003820771</v>
      </c>
      <c r="U420" s="263">
        <f>S420-('B-09 2025R'!T420/1)</f>
        <v>-1.7922866391018033E-6</v>
      </c>
    </row>
    <row r="421" spans="1:21" x14ac:dyDescent="0.25">
      <c r="A421" s="253">
        <f t="shared" si="79"/>
        <v>10</v>
      </c>
      <c r="B421" s="258"/>
      <c r="C421" s="253">
        <v>36700</v>
      </c>
      <c r="D421" s="283" t="s">
        <v>155</v>
      </c>
      <c r="F421" s="262">
        <f>SUMIF('RESERVE BALANCES'!$A:$A,$C421,'RESERVE BALANCES'!AA:AA)/1000</f>
        <v>62438.192203100029</v>
      </c>
      <c r="G421" s="262">
        <f>SUMIF('RESERVE BALANCES'!$A:$A,$C421,'RESERVE BALANCES'!AB:AB)/1000</f>
        <v>62602.521549100027</v>
      </c>
      <c r="H421" s="262">
        <f>SUMIF('RESERVE BALANCES'!$A:$A,$C421,'RESERVE BALANCES'!AC:AC)/1000</f>
        <v>62934.102435200039</v>
      </c>
      <c r="I421" s="262">
        <f>SUMIF('RESERVE BALANCES'!$A:$A,$C421,'RESERVE BALANCES'!AD:AD)/1000</f>
        <v>62686.711387200034</v>
      </c>
      <c r="J421" s="262">
        <f>SUMIF('RESERVE BALANCES'!$A:$A,$C421,'RESERVE BALANCES'!AE:AE)/1000</f>
        <v>62619.13066110004</v>
      </c>
      <c r="K421" s="262">
        <f>SUMIF('RESERVE BALANCES'!$A:$A,$C421,'RESERVE BALANCES'!AF:AF)/1000</f>
        <v>62789.980734700039</v>
      </c>
      <c r="L421" s="262">
        <f>SUMIF('RESERVE BALANCES'!$A:$A,$C421,'RESERVE BALANCES'!AG:AG)/1000</f>
        <v>62871.10146070004</v>
      </c>
      <c r="M421" s="262">
        <f>SUMIF('RESERVE BALANCES'!$A:$A,$C421,'RESERVE BALANCES'!AH:AH)/1000</f>
        <v>63210.133557800036</v>
      </c>
      <c r="N421" s="262">
        <f>SUMIF('RESERVE BALANCES'!$A:$A,$C421,'RESERVE BALANCES'!AI:AI)/1000</f>
        <v>63566.409633300034</v>
      </c>
      <c r="O421" s="262">
        <f>SUMIF('RESERVE BALANCES'!$A:$A,$C421,'RESERVE BALANCES'!AJ:AJ)/1000</f>
        <v>63976.388068300039</v>
      </c>
      <c r="P421" s="262">
        <f>SUMIF('RESERVE BALANCES'!$A:$A,$C421,'RESERVE BALANCES'!AK:AK)/1000</f>
        <v>64240.471154400046</v>
      </c>
      <c r="Q421" s="262">
        <f>SUMIF('RESERVE BALANCES'!$A:$A,$C421,'RESERVE BALANCES'!AL:AL)/1000</f>
        <v>64819.042967000052</v>
      </c>
      <c r="R421" s="262">
        <f>SUMIF('RESERVE BALANCES'!$A:$A,$C421,'RESERVE BALANCES'!AM:AM)/1000</f>
        <v>65189.033001200049</v>
      </c>
      <c r="S421" s="22">
        <f t="shared" si="80"/>
        <v>63380.247601007737</v>
      </c>
      <c r="U421" s="263">
        <f>S421-('B-09 2025R'!T421/1)</f>
        <v>1.0077346814796329E-6</v>
      </c>
    </row>
    <row r="422" spans="1:21" x14ac:dyDescent="0.25">
      <c r="A422" s="253">
        <f t="shared" si="79"/>
        <v>11</v>
      </c>
      <c r="B422" s="258"/>
      <c r="C422" s="253">
        <v>36800</v>
      </c>
      <c r="D422" s="283" t="s">
        <v>160</v>
      </c>
      <c r="F422" s="262">
        <f>SUMIF('RESERVE BALANCES'!$A:$A,$C422,'RESERVE BALANCES'!AA:AA)/1000</f>
        <v>365510.32888420013</v>
      </c>
      <c r="G422" s="262">
        <f>SUMIF('RESERVE BALANCES'!$A:$A,$C422,'RESERVE BALANCES'!AB:AB)/1000</f>
        <v>367943.77699620015</v>
      </c>
      <c r="H422" s="262">
        <f>SUMIF('RESERVE BALANCES'!$A:$A,$C422,'RESERVE BALANCES'!AC:AC)/1000</f>
        <v>370431.60398640012</v>
      </c>
      <c r="I422" s="262">
        <f>SUMIF('RESERVE BALANCES'!$A:$A,$C422,'RESERVE BALANCES'!AD:AD)/1000</f>
        <v>372800.80357040011</v>
      </c>
      <c r="J422" s="262">
        <f>SUMIF('RESERVE BALANCES'!$A:$A,$C422,'RESERVE BALANCES'!AE:AE)/1000</f>
        <v>375228.96172020014</v>
      </c>
      <c r="K422" s="262">
        <f>SUMIF('RESERVE BALANCES'!$A:$A,$C422,'RESERVE BALANCES'!AF:AF)/1000</f>
        <v>377259.91178540007</v>
      </c>
      <c r="L422" s="262">
        <f>SUMIF('RESERVE BALANCES'!$A:$A,$C422,'RESERVE BALANCES'!AG:AG)/1000</f>
        <v>378839.49365740013</v>
      </c>
      <c r="M422" s="262">
        <f>SUMIF('RESERVE BALANCES'!$A:$A,$C422,'RESERVE BALANCES'!AH:AH)/1000</f>
        <v>381249.36327960016</v>
      </c>
      <c r="N422" s="262">
        <f>SUMIF('RESERVE BALANCES'!$A:$A,$C422,'RESERVE BALANCES'!AI:AI)/1000</f>
        <v>383600.23343060014</v>
      </c>
      <c r="O422" s="262">
        <f>SUMIF('RESERVE BALANCES'!$A:$A,$C422,'RESERVE BALANCES'!AJ:AJ)/1000</f>
        <v>385890.37714060018</v>
      </c>
      <c r="P422" s="262">
        <f>SUMIF('RESERVE BALANCES'!$A:$A,$C422,'RESERVE BALANCES'!AK:AK)/1000</f>
        <v>388111.43063080026</v>
      </c>
      <c r="Q422" s="262">
        <f>SUMIF('RESERVE BALANCES'!$A:$A,$C422,'RESERVE BALANCES'!AL:AL)/1000</f>
        <v>390848.30544400023</v>
      </c>
      <c r="R422" s="262">
        <f>SUMIF('RESERVE BALANCES'!$A:$A,$C422,'RESERVE BALANCES'!AM:AM)/1000</f>
        <v>392562.29217840021</v>
      </c>
      <c r="S422" s="22">
        <f t="shared" si="80"/>
        <v>379252.06790032325</v>
      </c>
      <c r="U422" s="263">
        <f>S422-('B-09 2025R'!T422/1)</f>
        <v>3.2328534871339798E-7</v>
      </c>
    </row>
    <row r="423" spans="1:21" x14ac:dyDescent="0.25">
      <c r="A423" s="253">
        <f t="shared" si="79"/>
        <v>12</v>
      </c>
      <c r="B423" s="258"/>
      <c r="C423" s="253">
        <v>36900</v>
      </c>
      <c r="D423" s="283" t="s">
        <v>161</v>
      </c>
      <c r="F423" s="262">
        <f>SUMIF('RESERVE BALANCES'!$A:$A,$C423,'RESERVE BALANCES'!AA:AA)/1000</f>
        <v>66612.392865900008</v>
      </c>
      <c r="G423" s="262">
        <f>SUMIF('RESERVE BALANCES'!$A:$A,$C423,'RESERVE BALANCES'!AB:AB)/1000</f>
        <v>66756.185669900005</v>
      </c>
      <c r="H423" s="262">
        <f>SUMIF('RESERVE BALANCES'!$A:$A,$C423,'RESERVE BALANCES'!AC:AC)/1000</f>
        <v>66901.141302799995</v>
      </c>
      <c r="I423" s="262">
        <f>SUMIF('RESERVE BALANCES'!$A:$A,$C423,'RESERVE BALANCES'!AD:AD)/1000</f>
        <v>67043.605300800002</v>
      </c>
      <c r="J423" s="262">
        <f>SUMIF('RESERVE BALANCES'!$A:$A,$C423,'RESERVE BALANCES'!AE:AE)/1000</f>
        <v>67187.144367899993</v>
      </c>
      <c r="K423" s="262">
        <f>SUMIF('RESERVE BALANCES'!$A:$A,$C423,'RESERVE BALANCES'!AF:AF)/1000</f>
        <v>67321.247178299993</v>
      </c>
      <c r="L423" s="262">
        <f>SUMIF('RESERVE BALANCES'!$A:$A,$C423,'RESERVE BALANCES'!AG:AG)/1000</f>
        <v>67445.8618823</v>
      </c>
      <c r="M423" s="262">
        <f>SUMIF('RESERVE BALANCES'!$A:$A,$C423,'RESERVE BALANCES'!AH:AH)/1000</f>
        <v>67588.503224200002</v>
      </c>
      <c r="N423" s="262">
        <f>SUMIF('RESERVE BALANCES'!$A:$A,$C423,'RESERVE BALANCES'!AI:AI)/1000</f>
        <v>67729.293893699985</v>
      </c>
      <c r="O423" s="262">
        <f>SUMIF('RESERVE BALANCES'!$A:$A,$C423,'RESERVE BALANCES'!AJ:AJ)/1000</f>
        <v>67869.284088699977</v>
      </c>
      <c r="P423" s="262">
        <f>SUMIF('RESERVE BALANCES'!$A:$A,$C423,'RESERVE BALANCES'!AK:AK)/1000</f>
        <v>68007.011421599978</v>
      </c>
      <c r="Q423" s="262">
        <f>SUMIF('RESERVE BALANCES'!$A:$A,$C423,'RESERVE BALANCES'!AL:AL)/1000</f>
        <v>68156.921712999974</v>
      </c>
      <c r="R423" s="262">
        <f>SUMIF('RESERVE BALANCES'!$A:$A,$C423,'RESERVE BALANCES'!AM:AM)/1000</f>
        <v>68283.262806799961</v>
      </c>
      <c r="S423" s="22">
        <f t="shared" si="80"/>
        <v>67453.988901223071</v>
      </c>
      <c r="U423" s="263">
        <f>S423-('B-09 2025R'!T423/1)</f>
        <v>1.2230593711137772E-6</v>
      </c>
    </row>
    <row r="424" spans="1:21" x14ac:dyDescent="0.25">
      <c r="A424" s="253">
        <f t="shared" si="79"/>
        <v>13</v>
      </c>
      <c r="B424" s="258"/>
      <c r="C424" s="253">
        <v>36902</v>
      </c>
      <c r="D424" s="283" t="s">
        <v>162</v>
      </c>
      <c r="F424" s="262">
        <f>SUMIF('RESERVE BALANCES'!$A:$A,$C424,'RESERVE BALANCES'!AA:AA)/1000</f>
        <v>74802.744641799931</v>
      </c>
      <c r="G424" s="262">
        <f>SUMIF('RESERVE BALANCES'!$A:$A,$C424,'RESERVE BALANCES'!AB:AB)/1000</f>
        <v>75110.165299799934</v>
      </c>
      <c r="H424" s="262">
        <f>SUMIF('RESERVE BALANCES'!$A:$A,$C424,'RESERVE BALANCES'!AC:AC)/1000</f>
        <v>75418.897575599927</v>
      </c>
      <c r="I424" s="262">
        <f>SUMIF('RESERVE BALANCES'!$A:$A,$C424,'RESERVE BALANCES'!AD:AD)/1000</f>
        <v>75727.853931599908</v>
      </c>
      <c r="J424" s="262">
        <f>SUMIF('RESERVE BALANCES'!$A:$A,$C424,'RESERVE BALANCES'!AE:AE)/1000</f>
        <v>76036.736815799901</v>
      </c>
      <c r="K424" s="262">
        <f>SUMIF('RESERVE BALANCES'!$A:$A,$C424,'RESERVE BALANCES'!AF:AF)/1000</f>
        <v>76334.832576599918</v>
      </c>
      <c r="L424" s="262">
        <f>SUMIF('RESERVE BALANCES'!$A:$A,$C424,'RESERVE BALANCES'!AG:AG)/1000</f>
        <v>76632.14264459991</v>
      </c>
      <c r="M424" s="262">
        <f>SUMIF('RESERVE BALANCES'!$A:$A,$C424,'RESERVE BALANCES'!AH:AH)/1000</f>
        <v>76941.313998399914</v>
      </c>
      <c r="N424" s="262">
        <f>SUMIF('RESERVE BALANCES'!$A:$A,$C424,'RESERVE BALANCES'!AI:AI)/1000</f>
        <v>77245.767807399912</v>
      </c>
      <c r="O424" s="262">
        <f>SUMIF('RESERVE BALANCES'!$A:$A,$C424,'RESERVE BALANCES'!AJ:AJ)/1000</f>
        <v>77555.20568739991</v>
      </c>
      <c r="P424" s="262">
        <f>SUMIF('RESERVE BALANCES'!$A:$A,$C424,'RESERVE BALANCES'!AK:AK)/1000</f>
        <v>77858.40587319991</v>
      </c>
      <c r="Q424" s="262">
        <f>SUMIF('RESERVE BALANCES'!$A:$A,$C424,'RESERVE BALANCES'!AL:AL)/1000</f>
        <v>78177.521005999923</v>
      </c>
      <c r="R424" s="262">
        <f>SUMIF('RESERVE BALANCES'!$A:$A,$C424,'RESERVE BALANCES'!AM:AM)/1000</f>
        <v>78473.70243359993</v>
      </c>
      <c r="S424" s="22">
        <f t="shared" si="80"/>
        <v>76639.637714753771</v>
      </c>
      <c r="U424" s="263">
        <f>S424-('B-09 2025R'!T424/1)</f>
        <v>4.753776011057198E-6</v>
      </c>
    </row>
    <row r="425" spans="1:21" x14ac:dyDescent="0.25">
      <c r="A425" s="253">
        <f t="shared" si="79"/>
        <v>14</v>
      </c>
      <c r="B425" s="258"/>
      <c r="C425" s="253">
        <v>37000</v>
      </c>
      <c r="D425" s="283" t="s">
        <v>163</v>
      </c>
      <c r="F425" s="262">
        <f>SUMIF('RESERVE BALANCES'!$A:$A,$C425,'RESERVE BALANCES'!AA:AA)/1000</f>
        <v>5210.3756900000026</v>
      </c>
      <c r="G425" s="262">
        <f>SUMIF('RESERVE BALANCES'!$A:$A,$C425,'RESERVE BALANCES'!AB:AB)/1000</f>
        <v>5324.7390700000024</v>
      </c>
      <c r="H425" s="262">
        <f>SUMIF('RESERVE BALANCES'!$A:$A,$C425,'RESERVE BALANCES'!AC:AC)/1000</f>
        <v>5439.1024500000021</v>
      </c>
      <c r="I425" s="262">
        <f>SUMIF('RESERVE BALANCES'!$A:$A,$C425,'RESERVE BALANCES'!AD:AD)/1000</f>
        <v>5553.4658300000019</v>
      </c>
      <c r="J425" s="262">
        <f>SUMIF('RESERVE BALANCES'!$A:$A,$C425,'RESERVE BALANCES'!AE:AE)/1000</f>
        <v>5667.8292100000017</v>
      </c>
      <c r="K425" s="262">
        <f>SUMIF('RESERVE BALANCES'!$A:$A,$C425,'RESERVE BALANCES'!AF:AF)/1000</f>
        <v>5782.1925900000015</v>
      </c>
      <c r="L425" s="262">
        <f>SUMIF('RESERVE BALANCES'!$A:$A,$C425,'RESERVE BALANCES'!AG:AG)/1000</f>
        <v>5896.5559700000013</v>
      </c>
      <c r="M425" s="262">
        <f>SUMIF('RESERVE BALANCES'!$A:$A,$C425,'RESERVE BALANCES'!AH:AH)/1000</f>
        <v>6010.9193500000019</v>
      </c>
      <c r="N425" s="262">
        <f>SUMIF('RESERVE BALANCES'!$A:$A,$C425,'RESERVE BALANCES'!AI:AI)/1000</f>
        <v>6125.2827300000017</v>
      </c>
      <c r="O425" s="262">
        <f>SUMIF('RESERVE BALANCES'!$A:$A,$C425,'RESERVE BALANCES'!AJ:AJ)/1000</f>
        <v>6239.6461100000015</v>
      </c>
      <c r="P425" s="262">
        <f>SUMIF('RESERVE BALANCES'!$A:$A,$C425,'RESERVE BALANCES'!AK:AK)/1000</f>
        <v>6354.0094900000013</v>
      </c>
      <c r="Q425" s="262">
        <f>SUMIF('RESERVE BALANCES'!$A:$A,$C425,'RESERVE BALANCES'!AL:AL)/1000</f>
        <v>6468.3728700000011</v>
      </c>
      <c r="R425" s="262">
        <f>SUMIF('RESERVE BALANCES'!$A:$A,$C425,'RESERVE BALANCES'!AM:AM)/1000</f>
        <v>6582.7362500000008</v>
      </c>
      <c r="S425" s="22">
        <f t="shared" si="80"/>
        <v>5896.5559700000013</v>
      </c>
      <c r="U425" s="263">
        <f>S425-('B-09 2025R'!T425/1)</f>
        <v>0</v>
      </c>
    </row>
    <row r="426" spans="1:21" x14ac:dyDescent="0.25">
      <c r="A426" s="253">
        <f t="shared" si="79"/>
        <v>15</v>
      </c>
      <c r="B426" s="253"/>
      <c r="C426" s="253">
        <v>37001</v>
      </c>
      <c r="D426" s="283" t="s">
        <v>164</v>
      </c>
      <c r="F426" s="262">
        <f>SUMIF('RESERVE BALANCES'!$A:$A,$C426,'RESERVE BALANCES'!AA:AA)/1000</f>
        <v>16007.484385400003</v>
      </c>
      <c r="G426" s="262">
        <f>SUMIF('RESERVE BALANCES'!$A:$A,$C426,'RESERVE BALANCES'!AB:AB)/1000</f>
        <v>16563.207329400004</v>
      </c>
      <c r="H426" s="262">
        <f>SUMIF('RESERVE BALANCES'!$A:$A,$C426,'RESERVE BALANCES'!AC:AC)/1000</f>
        <v>17148.358416800005</v>
      </c>
      <c r="I426" s="262">
        <f>SUMIF('RESERVE BALANCES'!$A:$A,$C426,'RESERVE BALANCES'!AD:AD)/1000</f>
        <v>17633.023024800004</v>
      </c>
      <c r="J426" s="262">
        <f>SUMIF('RESERVE BALANCES'!$A:$A,$C426,'RESERVE BALANCES'!AE:AE)/1000</f>
        <v>18173.586907400004</v>
      </c>
      <c r="K426" s="262">
        <f>SUMIF('RESERVE BALANCES'!$A:$A,$C426,'RESERVE BALANCES'!AF:AF)/1000</f>
        <v>18530.733409800003</v>
      </c>
      <c r="L426" s="262">
        <f>SUMIF('RESERVE BALANCES'!$A:$A,$C426,'RESERVE BALANCES'!AG:AG)/1000</f>
        <v>18527.157493800009</v>
      </c>
      <c r="M426" s="262">
        <f>SUMIF('RESERVE BALANCES'!$A:$A,$C426,'RESERVE BALANCES'!AH:AH)/1000</f>
        <v>19064.073865200011</v>
      </c>
      <c r="N426" s="262">
        <f>SUMIF('RESERVE BALANCES'!$A:$A,$C426,'RESERVE BALANCES'!AI:AI)/1000</f>
        <v>19602.576082200012</v>
      </c>
      <c r="O426" s="262">
        <f>SUMIF('RESERVE BALANCES'!$A:$A,$C426,'RESERVE BALANCES'!AJ:AJ)/1000</f>
        <v>20024.055242200015</v>
      </c>
      <c r="P426" s="262">
        <f>SUMIF('RESERVE BALANCES'!$A:$A,$C426,'RESERVE BALANCES'!AK:AK)/1000</f>
        <v>20471.366739600013</v>
      </c>
      <c r="Q426" s="262">
        <f>SUMIF('RESERVE BALANCES'!$A:$A,$C426,'RESERVE BALANCES'!AL:AL)/1000</f>
        <v>21139.081618000015</v>
      </c>
      <c r="R426" s="262">
        <f>SUMIF('RESERVE BALANCES'!$A:$A,$C426,'RESERVE BALANCES'!AM:AM)/1000</f>
        <v>21245.154520800013</v>
      </c>
      <c r="S426" s="22">
        <f t="shared" si="80"/>
        <v>18779.219925800011</v>
      </c>
      <c r="U426" s="263">
        <f>S426-('B-09 2025R'!T426/1)</f>
        <v>-4.1999883251264691E-6</v>
      </c>
    </row>
    <row r="427" spans="1:21" x14ac:dyDescent="0.25">
      <c r="A427" s="253">
        <f t="shared" si="79"/>
        <v>16</v>
      </c>
      <c r="B427" s="253"/>
      <c r="C427" s="253">
        <v>37010</v>
      </c>
      <c r="D427" s="288" t="s">
        <v>165</v>
      </c>
      <c r="F427" s="262">
        <f>SUMIF('RESERVE BALANCES'!$A:$A,$C427,'RESERVE BALANCES'!AA:AA)/1000</f>
        <v>409.42498999999998</v>
      </c>
      <c r="G427" s="262">
        <f>SUMIF('RESERVE BALANCES'!$A:$A,$C427,'RESERVE BALANCES'!AB:AB)/1000</f>
        <v>450.71319</v>
      </c>
      <c r="H427" s="262">
        <f>SUMIF('RESERVE BALANCES'!$A:$A,$C427,'RESERVE BALANCES'!AC:AC)/1000</f>
        <v>494.00023999999996</v>
      </c>
      <c r="I427" s="262">
        <f>SUMIF('RESERVE BALANCES'!$A:$A,$C427,'RESERVE BALANCES'!AD:AD)/1000</f>
        <v>539.28615000000002</v>
      </c>
      <c r="J427" s="262">
        <f>SUMIF('RESERVE BALANCES'!$A:$A,$C427,'RESERVE BALANCES'!AE:AE)/1000</f>
        <v>586.57091000000003</v>
      </c>
      <c r="K427" s="262">
        <f>SUMIF('RESERVE BALANCES'!$A:$A,$C427,'RESERVE BALANCES'!AF:AF)/1000</f>
        <v>635.85451999999998</v>
      </c>
      <c r="L427" s="262">
        <f>SUMIF('RESERVE BALANCES'!$A:$A,$C427,'RESERVE BALANCES'!AG:AG)/1000</f>
        <v>687.18697999999995</v>
      </c>
      <c r="M427" s="262">
        <f>SUMIF('RESERVE BALANCES'!$A:$A,$C427,'RESERVE BALANCES'!AH:AH)/1000</f>
        <v>742.85388999999998</v>
      </c>
      <c r="N427" s="262">
        <f>SUMIF('RESERVE BALANCES'!$A:$A,$C427,'RESERVE BALANCES'!AI:AI)/1000</f>
        <v>800.56965000000002</v>
      </c>
      <c r="O427" s="262">
        <f>SUMIF('RESERVE BALANCES'!$A:$A,$C427,'RESERVE BALANCES'!AJ:AJ)/1000</f>
        <v>860.33425999999997</v>
      </c>
      <c r="P427" s="262">
        <f>SUMIF('RESERVE BALANCES'!$A:$A,$C427,'RESERVE BALANCES'!AK:AK)/1000</f>
        <v>922.14773000000002</v>
      </c>
      <c r="Q427" s="262">
        <f>SUMIF('RESERVE BALANCES'!$A:$A,$C427,'RESERVE BALANCES'!AL:AL)/1000</f>
        <v>986.01004999999998</v>
      </c>
      <c r="R427" s="262">
        <f>SUMIF('RESERVE BALANCES'!$A:$A,$C427,'RESERVE BALANCES'!AM:AM)/1000</f>
        <v>1051.82122</v>
      </c>
      <c r="S427" s="22">
        <f t="shared" si="80"/>
        <v>705.13644461538456</v>
      </c>
      <c r="U427" s="263">
        <f>S427-('B-09 2025R'!T427/1)</f>
        <v>4.615384568751324E-6</v>
      </c>
    </row>
    <row r="428" spans="1:21" x14ac:dyDescent="0.25">
      <c r="A428" s="253">
        <f t="shared" si="79"/>
        <v>17</v>
      </c>
      <c r="B428" s="253"/>
      <c r="C428" s="253">
        <v>37300</v>
      </c>
      <c r="D428" s="283" t="s">
        <v>166</v>
      </c>
      <c r="F428" s="262">
        <f>SUMIF('RESERVE BALANCES'!$A:$A,$C428,'RESERVE BALANCES'!AA:AA)/1000</f>
        <v>127432.28398999992</v>
      </c>
      <c r="G428" s="262">
        <f>SUMIF('RESERVE BALANCES'!$A:$A,$C428,'RESERVE BALANCES'!AB:AB)/1000</f>
        <v>127946.07650999991</v>
      </c>
      <c r="H428" s="262">
        <f>SUMIF('RESERVE BALANCES'!$A:$A,$C428,'RESERVE BALANCES'!AC:AC)/1000</f>
        <v>128470.54582999992</v>
      </c>
      <c r="I428" s="262">
        <f>SUMIF('RESERVE BALANCES'!$A:$A,$C428,'RESERVE BALANCES'!AD:AD)/1000</f>
        <v>128991.74009999991</v>
      </c>
      <c r="J428" s="262">
        <f>SUMIF('RESERVE BALANCES'!$A:$A,$C428,'RESERVE BALANCES'!AE:AE)/1000</f>
        <v>129511.76025999988</v>
      </c>
      <c r="K428" s="262">
        <f>SUMIF('RESERVE BALANCES'!$A:$A,$C428,'RESERVE BALANCES'!AF:AF)/1000</f>
        <v>130036.14490999987</v>
      </c>
      <c r="L428" s="262">
        <f>SUMIF('RESERVE BALANCES'!$A:$A,$C428,'RESERVE BALANCES'!AG:AG)/1000</f>
        <v>130566.69399999987</v>
      </c>
      <c r="M428" s="262">
        <f>SUMIF('RESERVE BALANCES'!$A:$A,$C428,'RESERVE BALANCES'!AH:AH)/1000</f>
        <v>131096.16315999985</v>
      </c>
      <c r="N428" s="262">
        <f>SUMIF('RESERVE BALANCES'!$A:$A,$C428,'RESERVE BALANCES'!AI:AI)/1000</f>
        <v>131628.69436999984</v>
      </c>
      <c r="O428" s="262">
        <f>SUMIF('RESERVE BALANCES'!$A:$A,$C428,'RESERVE BALANCES'!AJ:AJ)/1000</f>
        <v>132162.45392999984</v>
      </c>
      <c r="P428" s="262">
        <f>SUMIF('RESERVE BALANCES'!$A:$A,$C428,'RESERVE BALANCES'!AK:AK)/1000</f>
        <v>132705.04977999983</v>
      </c>
      <c r="Q428" s="262">
        <f>SUMIF('RESERVE BALANCES'!$A:$A,$C428,'RESERVE BALANCES'!AL:AL)/1000</f>
        <v>133243.6893199998</v>
      </c>
      <c r="R428" s="262">
        <f>SUMIF('RESERVE BALANCES'!$A:$A,$C428,'RESERVE BALANCES'!AM:AM)/1000</f>
        <v>133779.7885399998</v>
      </c>
      <c r="S428" s="22">
        <f t="shared" si="80"/>
        <v>130582.3911307691</v>
      </c>
      <c r="U428" s="263">
        <f>S428-('B-09 2025R'!T428/1)</f>
        <v>7.6911237556487322E-7</v>
      </c>
    </row>
    <row r="429" spans="1:21" x14ac:dyDescent="0.25">
      <c r="A429" s="253">
        <f t="shared" si="79"/>
        <v>18</v>
      </c>
      <c r="B429" s="253"/>
      <c r="C429" s="253">
        <v>37302</v>
      </c>
      <c r="D429" s="283" t="s">
        <v>167</v>
      </c>
      <c r="F429" s="262">
        <f>SUMIF('RESERVE BALANCES'!$A:$A,$C429,'RESERVE BALANCES'!AA:AA)/1000</f>
        <v>1183.9065900000003</v>
      </c>
      <c r="G429" s="262">
        <f>SUMIF('RESERVE BALANCES'!$A:$A,$C429,'RESERVE BALANCES'!AB:AB)/1000</f>
        <v>1259.1207200000001</v>
      </c>
      <c r="H429" s="262">
        <f>SUMIF('RESERVE BALANCES'!$A:$A,$C429,'RESERVE BALANCES'!AC:AC)/1000</f>
        <v>1334.3348500000002</v>
      </c>
      <c r="I429" s="262">
        <f>SUMIF('RESERVE BALANCES'!$A:$A,$C429,'RESERVE BALANCES'!AD:AD)/1000</f>
        <v>1409.54898</v>
      </c>
      <c r="J429" s="262">
        <f>SUMIF('RESERVE BALANCES'!$A:$A,$C429,'RESERVE BALANCES'!AE:AE)/1000</f>
        <v>1484.7631099999999</v>
      </c>
      <c r="K429" s="262">
        <f>SUMIF('RESERVE BALANCES'!$A:$A,$C429,'RESERVE BALANCES'!AF:AF)/1000</f>
        <v>1559.9772399999997</v>
      </c>
      <c r="L429" s="262">
        <f>SUMIF('RESERVE BALANCES'!$A:$A,$C429,'RESERVE BALANCES'!AG:AG)/1000</f>
        <v>1635.1913699999996</v>
      </c>
      <c r="M429" s="262">
        <f>SUMIF('RESERVE BALANCES'!$A:$A,$C429,'RESERVE BALANCES'!AH:AH)/1000</f>
        <v>1710.4054999999996</v>
      </c>
      <c r="N429" s="262">
        <f>SUMIF('RESERVE BALANCES'!$A:$A,$C429,'RESERVE BALANCES'!AI:AI)/1000</f>
        <v>1785.6196299999995</v>
      </c>
      <c r="O429" s="262">
        <f>SUMIF('RESERVE BALANCES'!$A:$A,$C429,'RESERVE BALANCES'!AJ:AJ)/1000</f>
        <v>1860.8337599999993</v>
      </c>
      <c r="P429" s="262">
        <f>SUMIF('RESERVE BALANCES'!$A:$A,$C429,'RESERVE BALANCES'!AK:AK)/1000</f>
        <v>1936.0478899999991</v>
      </c>
      <c r="Q429" s="262">
        <f>SUMIF('RESERVE BALANCES'!$A:$A,$C429,'RESERVE BALANCES'!AL:AL)/1000</f>
        <v>2011.262019999999</v>
      </c>
      <c r="R429" s="262">
        <f>SUMIF('RESERVE BALANCES'!$A:$A,$C429,'RESERVE BALANCES'!AM:AM)/1000</f>
        <v>2086.4761499999991</v>
      </c>
      <c r="S429" s="22">
        <f t="shared" si="80"/>
        <v>1635.1913699999996</v>
      </c>
      <c r="U429" s="263">
        <f>S429-('B-09 2025R'!T429/1)</f>
        <v>0</v>
      </c>
    </row>
    <row r="430" spans="1:21" ht="13.8" thickBot="1" x14ac:dyDescent="0.3">
      <c r="A430" s="253">
        <f t="shared" si="79"/>
        <v>19</v>
      </c>
      <c r="B430" s="258"/>
      <c r="D430" s="248" t="s">
        <v>168</v>
      </c>
      <c r="F430" s="104">
        <f>SUM(F414:F429)</f>
        <v>1249015.15447</v>
      </c>
      <c r="G430" s="104">
        <f t="shared" ref="G430:R430" si="81">SUM(G414:G429)</f>
        <v>1255106.1110499999</v>
      </c>
      <c r="H430" s="104">
        <f t="shared" si="81"/>
        <v>1261215.3281599998</v>
      </c>
      <c r="I430" s="104">
        <f t="shared" si="81"/>
        <v>1266578.9990400001</v>
      </c>
      <c r="J430" s="104">
        <f t="shared" si="81"/>
        <v>1272561.81345</v>
      </c>
      <c r="K430" s="104">
        <f t="shared" si="81"/>
        <v>1277870.3813700001</v>
      </c>
      <c r="L430" s="104">
        <f t="shared" si="81"/>
        <v>1281468.2652499999</v>
      </c>
      <c r="M430" s="104">
        <f t="shared" si="81"/>
        <v>1287759.87674</v>
      </c>
      <c r="N430" s="104">
        <f t="shared" si="81"/>
        <v>1293896.13815</v>
      </c>
      <c r="O430" s="104">
        <f t="shared" si="81"/>
        <v>1299745.7553100002</v>
      </c>
      <c r="P430" s="104">
        <f t="shared" si="81"/>
        <v>1305850.4025099999</v>
      </c>
      <c r="Q430" s="104">
        <f t="shared" si="81"/>
        <v>1313143.5468700002</v>
      </c>
      <c r="R430" s="104">
        <f t="shared" si="81"/>
        <v>1317130.0758700003</v>
      </c>
      <c r="S430" s="104">
        <f t="shared" ref="S430" si="82">SUM(S414:S429)</f>
        <v>1283180.1421723079</v>
      </c>
      <c r="U430" s="263">
        <f>S430-('B-09 2025R'!T430/1)</f>
        <v>2.3082830011844635E-6</v>
      </c>
    </row>
    <row r="431" spans="1:21" ht="13.8" thickTop="1" x14ac:dyDescent="0.25">
      <c r="A431" s="253">
        <f t="shared" si="79"/>
        <v>20</v>
      </c>
      <c r="B431" s="253"/>
      <c r="U431" s="300"/>
    </row>
    <row r="432" spans="1:21" x14ac:dyDescent="0.25">
      <c r="A432" s="253">
        <f t="shared" si="79"/>
        <v>21</v>
      </c>
      <c r="B432" s="253"/>
      <c r="D432" s="264" t="s">
        <v>169</v>
      </c>
      <c r="E432" s="264"/>
      <c r="F432" s="265"/>
      <c r="G432" s="265"/>
      <c r="H432" s="265"/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80"/>
      <c r="U432" s="300"/>
    </row>
    <row r="433" spans="1:21" x14ac:dyDescent="0.25">
      <c r="A433" s="253">
        <f t="shared" si="79"/>
        <v>22</v>
      </c>
      <c r="B433" s="253"/>
      <c r="C433" s="253">
        <v>39000</v>
      </c>
      <c r="D433" s="283" t="s">
        <v>148</v>
      </c>
      <c r="F433" s="262">
        <f>SUMIF('RESERVE BALANCES'!$A:$A,$C433,'RESERVE BALANCES'!AA:AA)/1000</f>
        <v>52207.88203999999</v>
      </c>
      <c r="G433" s="262">
        <f>SUMIF('RESERVE BALANCES'!$A:$A,$C433,'RESERVE BALANCES'!AB:AB)/1000</f>
        <v>52459.31532999999</v>
      </c>
      <c r="H433" s="262">
        <f>SUMIF('RESERVE BALANCES'!$A:$A,$C433,'RESERVE BALANCES'!AC:AC)/1000</f>
        <v>52668.975299999991</v>
      </c>
      <c r="I433" s="262">
        <f>SUMIF('RESERVE BALANCES'!$A:$A,$C433,'RESERVE BALANCES'!AD:AD)/1000</f>
        <v>52872.909519999987</v>
      </c>
      <c r="J433" s="262">
        <f>SUMIF('RESERVE BALANCES'!$A:$A,$C433,'RESERVE BALANCES'!AE:AE)/1000</f>
        <v>53071.158049999998</v>
      </c>
      <c r="K433" s="262">
        <f>SUMIF('RESERVE BALANCES'!$A:$A,$C433,'RESERVE BALANCES'!AF:AF)/1000</f>
        <v>38637.145530000009</v>
      </c>
      <c r="L433" s="262">
        <f>SUMIF('RESERVE BALANCES'!$A:$A,$C433,'RESERVE BALANCES'!AG:AG)/1000</f>
        <v>39017.315340000008</v>
      </c>
      <c r="M433" s="262">
        <f>SUMIF('RESERVE BALANCES'!$A:$A,$C433,'RESERVE BALANCES'!AH:AH)/1000</f>
        <v>39751.883720000013</v>
      </c>
      <c r="N433" s="262">
        <f>SUMIF('RESERVE BALANCES'!$A:$A,$C433,'RESERVE BALANCES'!AI:AI)/1000</f>
        <v>40556.372500000012</v>
      </c>
      <c r="O433" s="262">
        <f>SUMIF('RESERVE BALANCES'!$A:$A,$C433,'RESERVE BALANCES'!AJ:AJ)/1000</f>
        <v>41392.153330000016</v>
      </c>
      <c r="P433" s="262">
        <f>SUMIF('RESERVE BALANCES'!$A:$A,$C433,'RESERVE BALANCES'!AK:AK)/1000</f>
        <v>42240.377940000013</v>
      </c>
      <c r="Q433" s="262">
        <f>SUMIF('RESERVE BALANCES'!$A:$A,$C433,'RESERVE BALANCES'!AL:AL)/1000</f>
        <v>43017.583030000009</v>
      </c>
      <c r="R433" s="262">
        <f>SUMIF('RESERVE BALANCES'!$A:$A,$C433,'RESERVE BALANCES'!AM:AM)/1000</f>
        <v>43422.389420000014</v>
      </c>
      <c r="S433" s="22">
        <f t="shared" ref="S433:S451" si="83">SUM(F433:R433)/(13)</f>
        <v>45485.804696153849</v>
      </c>
      <c r="U433" s="263">
        <f>S433-('B-09 2025R'!T433/1)</f>
        <v>-3.846151230391115E-6</v>
      </c>
    </row>
    <row r="434" spans="1:21" x14ac:dyDescent="0.25">
      <c r="A434" s="253">
        <f t="shared" si="79"/>
        <v>23</v>
      </c>
      <c r="B434" s="253"/>
      <c r="C434" s="253">
        <v>39101</v>
      </c>
      <c r="D434" s="248" t="s">
        <v>170</v>
      </c>
      <c r="F434" s="262">
        <f>SUMIF('RESERVE BALANCES'!$A:$A,$C434,'RESERVE BALANCES'!AA:AA)/1000</f>
        <v>3782.3795600000017</v>
      </c>
      <c r="G434" s="262">
        <f>SUMIF('RESERVE BALANCES'!$A:$A,$C434,'RESERVE BALANCES'!AB:AB)/1000</f>
        <v>3689.4153100000012</v>
      </c>
      <c r="H434" s="262">
        <f>SUMIF('RESERVE BALANCES'!$A:$A,$C434,'RESERVE BALANCES'!AC:AC)/1000</f>
        <v>3768.5506900000014</v>
      </c>
      <c r="I434" s="262">
        <f>SUMIF('RESERVE BALANCES'!$A:$A,$C434,'RESERVE BALANCES'!AD:AD)/1000</f>
        <v>3797.5723300000013</v>
      </c>
      <c r="J434" s="262">
        <f>SUMIF('RESERVE BALANCES'!$A:$A,$C434,'RESERVE BALANCES'!AE:AE)/1000</f>
        <v>3752.4187800000018</v>
      </c>
      <c r="K434" s="262">
        <f>SUMIF('RESERVE BALANCES'!$A:$A,$C434,'RESERVE BALANCES'!AF:AF)/1000</f>
        <v>3678.5347500000016</v>
      </c>
      <c r="L434" s="262">
        <f>SUMIF('RESERVE BALANCES'!$A:$A,$C434,'RESERVE BALANCES'!AG:AG)/1000</f>
        <v>3751.2432600000011</v>
      </c>
      <c r="M434" s="262">
        <f>SUMIF('RESERVE BALANCES'!$A:$A,$C434,'RESERVE BALANCES'!AH:AH)/1000</f>
        <v>3819.5948400000007</v>
      </c>
      <c r="N434" s="262">
        <f>SUMIF('RESERVE BALANCES'!$A:$A,$C434,'RESERVE BALANCES'!AI:AI)/1000</f>
        <v>3883.9165500000008</v>
      </c>
      <c r="O434" s="262">
        <f>SUMIF('RESERVE BALANCES'!$A:$A,$C434,'RESERVE BALANCES'!AJ:AJ)/1000</f>
        <v>3960.8462900000009</v>
      </c>
      <c r="P434" s="262">
        <f>SUMIF('RESERVE BALANCES'!$A:$A,$C434,'RESERVE BALANCES'!AK:AK)/1000</f>
        <v>4038.237970000001</v>
      </c>
      <c r="Q434" s="262">
        <f>SUMIF('RESERVE BALANCES'!$A:$A,$C434,'RESERVE BALANCES'!AL:AL)/1000</f>
        <v>3967.5605500000006</v>
      </c>
      <c r="R434" s="262">
        <f>SUMIF('RESERVE BALANCES'!$A:$A,$C434,'RESERVE BALANCES'!AM:AM)/1000</f>
        <v>4041.001420000001</v>
      </c>
      <c r="S434" s="22">
        <f t="shared" si="83"/>
        <v>3840.8671000000013</v>
      </c>
      <c r="U434" s="263">
        <f>S434-('B-09 2025R'!T434/1)</f>
        <v>0</v>
      </c>
    </row>
    <row r="435" spans="1:21" x14ac:dyDescent="0.25">
      <c r="A435" s="253">
        <f t="shared" si="79"/>
        <v>24</v>
      </c>
      <c r="B435" s="253"/>
      <c r="C435" s="253">
        <v>39102</v>
      </c>
      <c r="D435" s="248" t="s">
        <v>171</v>
      </c>
      <c r="F435" s="262">
        <f>SUMIF('RESERVE BALANCES'!$A:$A,$C435,'RESERVE BALANCES'!AA:AA)/1000</f>
        <v>8574.9643599999999</v>
      </c>
      <c r="G435" s="262">
        <f>SUMIF('RESERVE BALANCES'!$A:$A,$C435,'RESERVE BALANCES'!AB:AB)/1000</f>
        <v>8416.3354099999997</v>
      </c>
      <c r="H435" s="262">
        <f>SUMIF('RESERVE BALANCES'!$A:$A,$C435,'RESERVE BALANCES'!AC:AC)/1000</f>
        <v>8669.0934900000011</v>
      </c>
      <c r="I435" s="262">
        <f>SUMIF('RESERVE BALANCES'!$A:$A,$C435,'RESERVE BALANCES'!AD:AD)/1000</f>
        <v>8937.7719900000011</v>
      </c>
      <c r="J435" s="262">
        <f>SUMIF('RESERVE BALANCES'!$A:$A,$C435,'RESERVE BALANCES'!AE:AE)/1000</f>
        <v>9209.4280099999996</v>
      </c>
      <c r="K435" s="262">
        <f>SUMIF('RESERVE BALANCES'!$A:$A,$C435,'RESERVE BALANCES'!AF:AF)/1000</f>
        <v>9484.0750100000005</v>
      </c>
      <c r="L435" s="262">
        <f>SUMIF('RESERVE BALANCES'!$A:$A,$C435,'RESERVE BALANCES'!AG:AG)/1000</f>
        <v>9761.6737599999997</v>
      </c>
      <c r="M435" s="262">
        <f>SUMIF('RESERVE BALANCES'!$A:$A,$C435,'RESERVE BALANCES'!AH:AH)/1000</f>
        <v>9599.8670000000002</v>
      </c>
      <c r="N435" s="262">
        <f>SUMIF('RESERVE BALANCES'!$A:$A,$C435,'RESERVE BALANCES'!AI:AI)/1000</f>
        <v>9870.2043200000007</v>
      </c>
      <c r="O435" s="262">
        <f>SUMIF('RESERVE BALANCES'!$A:$A,$C435,'RESERVE BALANCES'!AJ:AJ)/1000</f>
        <v>10141.415540000002</v>
      </c>
      <c r="P435" s="262">
        <f>SUMIF('RESERVE BALANCES'!$A:$A,$C435,'RESERVE BALANCES'!AK:AK)/1000</f>
        <v>10406.305319999999</v>
      </c>
      <c r="Q435" s="262">
        <f>SUMIF('RESERVE BALANCES'!$A:$A,$C435,'RESERVE BALANCES'!AL:AL)/1000</f>
        <v>10679.150280000002</v>
      </c>
      <c r="R435" s="262">
        <f>SUMIF('RESERVE BALANCES'!$A:$A,$C435,'RESERVE BALANCES'!AM:AM)/1000</f>
        <v>10976.611620000001</v>
      </c>
      <c r="S435" s="22">
        <f t="shared" si="83"/>
        <v>9594.376623846154</v>
      </c>
      <c r="U435" s="263">
        <f>S435-('B-09 2025R'!T435/1)</f>
        <v>3.846154868369922E-6</v>
      </c>
    </row>
    <row r="436" spans="1:21" x14ac:dyDescent="0.25">
      <c r="A436" s="253">
        <f t="shared" si="79"/>
        <v>25</v>
      </c>
      <c r="B436" s="253"/>
      <c r="C436" s="253">
        <v>39103</v>
      </c>
      <c r="D436" s="248" t="s">
        <v>172</v>
      </c>
      <c r="F436" s="262">
        <f>SUMIF('RESERVE BALANCES'!$A:$A,$C436,'RESERVE BALANCES'!AA:AA)/1000</f>
        <v>0</v>
      </c>
      <c r="G436" s="262">
        <f>SUMIF('RESERVE BALANCES'!$A:$A,$C436,'RESERVE BALANCES'!AB:AB)/1000</f>
        <v>0</v>
      </c>
      <c r="H436" s="262">
        <f>SUMIF('RESERVE BALANCES'!$A:$A,$C436,'RESERVE BALANCES'!AC:AC)/1000</f>
        <v>0</v>
      </c>
      <c r="I436" s="262">
        <f>SUMIF('RESERVE BALANCES'!$A:$A,$C436,'RESERVE BALANCES'!AD:AD)/1000</f>
        <v>0</v>
      </c>
      <c r="J436" s="262">
        <f>SUMIF('RESERVE BALANCES'!$A:$A,$C436,'RESERVE BALANCES'!AE:AE)/1000</f>
        <v>0</v>
      </c>
      <c r="K436" s="262">
        <f>SUMIF('RESERVE BALANCES'!$A:$A,$C436,'RESERVE BALANCES'!AF:AF)/1000</f>
        <v>0</v>
      </c>
      <c r="L436" s="262">
        <f>SUMIF('RESERVE BALANCES'!$A:$A,$C436,'RESERVE BALANCES'!AG:AG)/1000</f>
        <v>0</v>
      </c>
      <c r="M436" s="262">
        <f>SUMIF('RESERVE BALANCES'!$A:$A,$C436,'RESERVE BALANCES'!AH:AH)/1000</f>
        <v>0</v>
      </c>
      <c r="N436" s="262">
        <f>SUMIF('RESERVE BALANCES'!$A:$A,$C436,'RESERVE BALANCES'!AI:AI)/1000</f>
        <v>0</v>
      </c>
      <c r="O436" s="262">
        <f>SUMIF('RESERVE BALANCES'!$A:$A,$C436,'RESERVE BALANCES'!AJ:AJ)/1000</f>
        <v>0</v>
      </c>
      <c r="P436" s="262">
        <f>SUMIF('RESERVE BALANCES'!$A:$A,$C436,'RESERVE BALANCES'!AK:AK)/1000</f>
        <v>0</v>
      </c>
      <c r="Q436" s="262">
        <f>SUMIF('RESERVE BALANCES'!$A:$A,$C436,'RESERVE BALANCES'!AL:AL)/1000</f>
        <v>0</v>
      </c>
      <c r="R436" s="262">
        <f>SUMIF('RESERVE BALANCES'!$A:$A,$C436,'RESERVE BALANCES'!AM:AM)/1000</f>
        <v>0</v>
      </c>
      <c r="S436" s="22">
        <f t="shared" si="83"/>
        <v>0</v>
      </c>
      <c r="U436" s="263">
        <f>S436-('B-09 2025R'!T436/1)</f>
        <v>0</v>
      </c>
    </row>
    <row r="437" spans="1:21" x14ac:dyDescent="0.25">
      <c r="A437" s="253">
        <f t="shared" si="79"/>
        <v>26</v>
      </c>
      <c r="B437" s="253"/>
      <c r="C437" s="253">
        <v>39104</v>
      </c>
      <c r="D437" s="248" t="s">
        <v>173</v>
      </c>
      <c r="F437" s="262">
        <f>SUMIF('RESERVE BALANCES'!$A:$A,$C437,'RESERVE BALANCES'!AA:AA)/1000</f>
        <v>24183.219899999996</v>
      </c>
      <c r="G437" s="262">
        <f>SUMIF('RESERVE BALANCES'!$A:$A,$C437,'RESERVE BALANCES'!AB:AB)/1000</f>
        <v>21106.336589999995</v>
      </c>
      <c r="H437" s="262">
        <f>SUMIF('RESERVE BALANCES'!$A:$A,$C437,'RESERVE BALANCES'!AC:AC)/1000</f>
        <v>21952.604029999999</v>
      </c>
      <c r="I437" s="262">
        <f>SUMIF('RESERVE BALANCES'!$A:$A,$C437,'RESERVE BALANCES'!AD:AD)/1000</f>
        <v>22809.047739999998</v>
      </c>
      <c r="J437" s="262">
        <f>SUMIF('RESERVE BALANCES'!$A:$A,$C437,'RESERVE BALANCES'!AE:AE)/1000</f>
        <v>23665.776959999996</v>
      </c>
      <c r="K437" s="262">
        <f>SUMIF('RESERVE BALANCES'!$A:$A,$C437,'RESERVE BALANCES'!AF:AF)/1000</f>
        <v>24522.791689999998</v>
      </c>
      <c r="L437" s="262">
        <f>SUMIF('RESERVE BALANCES'!$A:$A,$C437,'RESERVE BALANCES'!AG:AG)/1000</f>
        <v>25380.091929999995</v>
      </c>
      <c r="M437" s="262">
        <f>SUMIF('RESERVE BALANCES'!$A:$A,$C437,'RESERVE BALANCES'!AH:AH)/1000</f>
        <v>26237.677679999997</v>
      </c>
      <c r="N437" s="262">
        <f>SUMIF('RESERVE BALANCES'!$A:$A,$C437,'RESERVE BALANCES'!AI:AI)/1000</f>
        <v>27099.7156</v>
      </c>
      <c r="O437" s="262">
        <f>SUMIF('RESERVE BALANCES'!$A:$A,$C437,'RESERVE BALANCES'!AJ:AJ)/1000</f>
        <v>27799.18435</v>
      </c>
      <c r="P437" s="262">
        <f>SUMIF('RESERVE BALANCES'!$A:$A,$C437,'RESERVE BALANCES'!AK:AK)/1000</f>
        <v>28659.079049999997</v>
      </c>
      <c r="Q437" s="262">
        <f>SUMIF('RESERVE BALANCES'!$A:$A,$C437,'RESERVE BALANCES'!AL:AL)/1000</f>
        <v>29620.925359999997</v>
      </c>
      <c r="R437" s="262">
        <f>SUMIF('RESERVE BALANCES'!$A:$A,$C437,'RESERVE BALANCES'!AM:AM)/1000</f>
        <v>30583.057179999996</v>
      </c>
      <c r="S437" s="22">
        <f t="shared" si="83"/>
        <v>25663.039081538453</v>
      </c>
      <c r="U437" s="263">
        <f>S437-('B-09 2025R'!T437/1)</f>
        <v>1.5384539437945932E-6</v>
      </c>
    </row>
    <row r="438" spans="1:21" x14ac:dyDescent="0.25">
      <c r="A438" s="253">
        <f t="shared" si="79"/>
        <v>27</v>
      </c>
      <c r="B438" s="253"/>
      <c r="C438" s="253">
        <v>39202</v>
      </c>
      <c r="D438" s="276" t="s">
        <v>174</v>
      </c>
      <c r="F438" s="262">
        <f>SUMIF('RESERVE BALANCES'!$A:$A,$C438,'RESERVE BALANCES'!AA:AA)/1000</f>
        <v>7607.9824299999955</v>
      </c>
      <c r="G438" s="262">
        <f>SUMIF('RESERVE BALANCES'!$A:$A,$C438,'RESERVE BALANCES'!AB:AB)/1000</f>
        <v>7787.3283899999951</v>
      </c>
      <c r="H438" s="262">
        <f>SUMIF('RESERVE BALANCES'!$A:$A,$C438,'RESERVE BALANCES'!AC:AC)/1000</f>
        <v>7967.3997199999949</v>
      </c>
      <c r="I438" s="262">
        <f>SUMIF('RESERVE BALANCES'!$A:$A,$C438,'RESERVE BALANCES'!AD:AD)/1000</f>
        <v>8148.0203299999957</v>
      </c>
      <c r="J438" s="262">
        <f>SUMIF('RESERVE BALANCES'!$A:$A,$C438,'RESERVE BALANCES'!AE:AE)/1000</f>
        <v>8328.2985799999951</v>
      </c>
      <c r="K438" s="262">
        <f>SUMIF('RESERVE BALANCES'!$A:$A,$C438,'RESERVE BALANCES'!AF:AF)/1000</f>
        <v>8507.7679699999953</v>
      </c>
      <c r="L438" s="262">
        <f>SUMIF('RESERVE BALANCES'!$A:$A,$C438,'RESERVE BALANCES'!AG:AG)/1000</f>
        <v>8687.2682099999947</v>
      </c>
      <c r="M438" s="262">
        <f>SUMIF('RESERVE BALANCES'!$A:$A,$C438,'RESERVE BALANCES'!AH:AH)/1000</f>
        <v>8868.3006399999958</v>
      </c>
      <c r="N438" s="262">
        <f>SUMIF('RESERVE BALANCES'!$A:$A,$C438,'RESERVE BALANCES'!AI:AI)/1000</f>
        <v>9040.4947399999965</v>
      </c>
      <c r="O438" s="262">
        <f>SUMIF('RESERVE BALANCES'!$A:$A,$C438,'RESERVE BALANCES'!AJ:AJ)/1000</f>
        <v>9229.7843699999958</v>
      </c>
      <c r="P438" s="262">
        <f>SUMIF('RESERVE BALANCES'!$A:$A,$C438,'RESERVE BALANCES'!AK:AK)/1000</f>
        <v>9409.4126899999956</v>
      </c>
      <c r="Q438" s="262">
        <f>SUMIF('RESERVE BALANCES'!$A:$A,$C438,'RESERVE BALANCES'!AL:AL)/1000</f>
        <v>9610.2497399999957</v>
      </c>
      <c r="R438" s="262">
        <f>SUMIF('RESERVE BALANCES'!$A:$A,$C438,'RESERVE BALANCES'!AM:AM)/1000</f>
        <v>9790.2066499999964</v>
      </c>
      <c r="S438" s="22">
        <f t="shared" si="83"/>
        <v>8690.9626507692265</v>
      </c>
      <c r="U438" s="263">
        <f>S438-('B-09 2025R'!T438/1)</f>
        <v>7.6922697189729661E-7</v>
      </c>
    </row>
    <row r="439" spans="1:21" x14ac:dyDescent="0.25">
      <c r="A439" s="253">
        <f t="shared" si="79"/>
        <v>28</v>
      </c>
      <c r="B439" s="253"/>
      <c r="C439" s="253">
        <v>39203</v>
      </c>
      <c r="D439" s="276" t="s">
        <v>175</v>
      </c>
      <c r="F439" s="262">
        <f>SUMIF('RESERVE BALANCES'!$A:$A,$C439,'RESERVE BALANCES'!AA:AA)/1000</f>
        <v>28088.665460000015</v>
      </c>
      <c r="G439" s="262">
        <f>SUMIF('RESERVE BALANCES'!$A:$A,$C439,'RESERVE BALANCES'!AB:AB)/1000</f>
        <v>28369.204860000013</v>
      </c>
      <c r="H439" s="262">
        <f>SUMIF('RESERVE BALANCES'!$A:$A,$C439,'RESERVE BALANCES'!AC:AC)/1000</f>
        <v>28733.04957000001</v>
      </c>
      <c r="I439" s="262">
        <f>SUMIF('RESERVE BALANCES'!$A:$A,$C439,'RESERVE BALANCES'!AD:AD)/1000</f>
        <v>29088.696920000009</v>
      </c>
      <c r="J439" s="262">
        <f>SUMIF('RESERVE BALANCES'!$A:$A,$C439,'RESERVE BALANCES'!AE:AE)/1000</f>
        <v>29375.825540000005</v>
      </c>
      <c r="K439" s="262">
        <f>SUMIF('RESERVE BALANCES'!$A:$A,$C439,'RESERVE BALANCES'!AF:AF)/1000</f>
        <v>29656.364940000007</v>
      </c>
      <c r="L439" s="262">
        <f>SUMIF('RESERVE BALANCES'!$A:$A,$C439,'RESERVE BALANCES'!AG:AG)/1000</f>
        <v>29936.904340000005</v>
      </c>
      <c r="M439" s="262">
        <f>SUMIF('RESERVE BALANCES'!$A:$A,$C439,'RESERVE BALANCES'!AH:AH)/1000</f>
        <v>30566.280950000004</v>
      </c>
      <c r="N439" s="262">
        <f>SUMIF('RESERVE BALANCES'!$A:$A,$C439,'RESERVE BALANCES'!AI:AI)/1000</f>
        <v>30864.929179999999</v>
      </c>
      <c r="O439" s="262">
        <f>SUMIF('RESERVE BALANCES'!$A:$A,$C439,'RESERVE BALANCES'!AJ:AJ)/1000</f>
        <v>31669.945059999998</v>
      </c>
      <c r="P439" s="262">
        <f>SUMIF('RESERVE BALANCES'!$A:$A,$C439,'RESERVE BALANCES'!AK:AK)/1000</f>
        <v>31950.484459999996</v>
      </c>
      <c r="Q439" s="262">
        <f>SUMIF('RESERVE BALANCES'!$A:$A,$C439,'RESERVE BALANCES'!AL:AL)/1000</f>
        <v>32231.023859999994</v>
      </c>
      <c r="R439" s="262">
        <f>SUMIF('RESERVE BALANCES'!$A:$A,$C439,'RESERVE BALANCES'!AM:AM)/1000</f>
        <v>32511.563259999995</v>
      </c>
      <c r="S439" s="22">
        <f t="shared" si="83"/>
        <v>30234.072184615394</v>
      </c>
      <c r="U439" s="263">
        <f>S439-('B-09 2025R'!T439/1)</f>
        <v>4.6153945731930435E-6</v>
      </c>
    </row>
    <row r="440" spans="1:21" x14ac:dyDescent="0.25">
      <c r="A440" s="253">
        <f t="shared" si="79"/>
        <v>29</v>
      </c>
      <c r="B440" s="258"/>
      <c r="C440" s="253">
        <v>39204</v>
      </c>
      <c r="D440" s="275" t="s">
        <v>176</v>
      </c>
      <c r="E440" s="266"/>
      <c r="F440" s="262">
        <f>SUMIF('RESERVE BALANCES'!$A:$A,$C440,'RESERVE BALANCES'!AA:AA)/1000</f>
        <v>0</v>
      </c>
      <c r="G440" s="262">
        <f>SUMIF('RESERVE BALANCES'!$A:$A,$C440,'RESERVE BALANCES'!AB:AB)/1000</f>
        <v>0</v>
      </c>
      <c r="H440" s="262">
        <f>SUMIF('RESERVE BALANCES'!$A:$A,$C440,'RESERVE BALANCES'!AC:AC)/1000</f>
        <v>0</v>
      </c>
      <c r="I440" s="262">
        <f>SUMIF('RESERVE BALANCES'!$A:$A,$C440,'RESERVE BALANCES'!AD:AD)/1000</f>
        <v>0</v>
      </c>
      <c r="J440" s="262">
        <f>SUMIF('RESERVE BALANCES'!$A:$A,$C440,'RESERVE BALANCES'!AE:AE)/1000</f>
        <v>0</v>
      </c>
      <c r="K440" s="262">
        <f>SUMIF('RESERVE BALANCES'!$A:$A,$C440,'RESERVE BALANCES'!AF:AF)/1000</f>
        <v>0</v>
      </c>
      <c r="L440" s="262">
        <f>SUMIF('RESERVE BALANCES'!$A:$A,$C440,'RESERVE BALANCES'!AG:AG)/1000</f>
        <v>0</v>
      </c>
      <c r="M440" s="262">
        <f>SUMIF('RESERVE BALANCES'!$A:$A,$C440,'RESERVE BALANCES'!AH:AH)/1000</f>
        <v>0</v>
      </c>
      <c r="N440" s="262">
        <f>SUMIF('RESERVE BALANCES'!$A:$A,$C440,'RESERVE BALANCES'!AI:AI)/1000</f>
        <v>0</v>
      </c>
      <c r="O440" s="262">
        <f>SUMIF('RESERVE BALANCES'!$A:$A,$C440,'RESERVE BALANCES'!AJ:AJ)/1000</f>
        <v>0</v>
      </c>
      <c r="P440" s="262">
        <f>SUMIF('RESERVE BALANCES'!$A:$A,$C440,'RESERVE BALANCES'!AK:AK)/1000</f>
        <v>0</v>
      </c>
      <c r="Q440" s="262">
        <f>SUMIF('RESERVE BALANCES'!$A:$A,$C440,'RESERVE BALANCES'!AL:AL)/1000</f>
        <v>0</v>
      </c>
      <c r="R440" s="262">
        <f>SUMIF('RESERVE BALANCES'!$A:$A,$C440,'RESERVE BALANCES'!AM:AM)/1000</f>
        <v>0</v>
      </c>
      <c r="S440" s="22">
        <f t="shared" si="83"/>
        <v>0</v>
      </c>
      <c r="U440" s="263">
        <f>S440-('B-09 2025R'!T440/1)</f>
        <v>0</v>
      </c>
    </row>
    <row r="441" spans="1:21" x14ac:dyDescent="0.25">
      <c r="A441" s="253">
        <f t="shared" si="79"/>
        <v>30</v>
      </c>
      <c r="B441" s="258"/>
      <c r="C441" s="253">
        <v>39212</v>
      </c>
      <c r="D441" s="248" t="s">
        <v>177</v>
      </c>
      <c r="F441" s="262">
        <f>SUMIF('RESERVE BALANCES'!$A:$A,$C441,'RESERVE BALANCES'!AA:AA)/1000</f>
        <v>2193.4214700000011</v>
      </c>
      <c r="G441" s="262">
        <f>SUMIF('RESERVE BALANCES'!$A:$A,$C441,'RESERVE BALANCES'!AB:AB)/1000</f>
        <v>2223.716930000001</v>
      </c>
      <c r="H441" s="262">
        <f>SUMIF('RESERVE BALANCES'!$A:$A,$C441,'RESERVE BALANCES'!AC:AC)/1000</f>
        <v>2254.0123900000012</v>
      </c>
      <c r="I441" s="262">
        <f>SUMIF('RESERVE BALANCES'!$A:$A,$C441,'RESERVE BALANCES'!AD:AD)/1000</f>
        <v>2284.3078500000011</v>
      </c>
      <c r="J441" s="262">
        <f>SUMIF('RESERVE BALANCES'!$A:$A,$C441,'RESERVE BALANCES'!AE:AE)/1000</f>
        <v>2314.6033100000009</v>
      </c>
      <c r="K441" s="262">
        <f>SUMIF('RESERVE BALANCES'!$A:$A,$C441,'RESERVE BALANCES'!AF:AF)/1000</f>
        <v>2344.8987700000012</v>
      </c>
      <c r="L441" s="262">
        <f>SUMIF('RESERVE BALANCES'!$A:$A,$C441,'RESERVE BALANCES'!AG:AG)/1000</f>
        <v>2375.194230000001</v>
      </c>
      <c r="M441" s="262">
        <f>SUMIF('RESERVE BALANCES'!$A:$A,$C441,'RESERVE BALANCES'!AH:AH)/1000</f>
        <v>2405.4896900000008</v>
      </c>
      <c r="N441" s="262">
        <f>SUMIF('RESERVE BALANCES'!$A:$A,$C441,'RESERVE BALANCES'!AI:AI)/1000</f>
        <v>2435.7851500000006</v>
      </c>
      <c r="O441" s="262">
        <f>SUMIF('RESERVE BALANCES'!$A:$A,$C441,'RESERVE BALANCES'!AJ:AJ)/1000</f>
        <v>2466.0806100000009</v>
      </c>
      <c r="P441" s="262">
        <f>SUMIF('RESERVE BALANCES'!$A:$A,$C441,'RESERVE BALANCES'!AK:AK)/1000</f>
        <v>2496.3760700000007</v>
      </c>
      <c r="Q441" s="262">
        <f>SUMIF('RESERVE BALANCES'!$A:$A,$C441,'RESERVE BALANCES'!AL:AL)/1000</f>
        <v>2526.6715300000005</v>
      </c>
      <c r="R441" s="262">
        <f>SUMIF('RESERVE BALANCES'!$A:$A,$C441,'RESERVE BALANCES'!AM:AM)/1000</f>
        <v>2556.9669900000008</v>
      </c>
      <c r="S441" s="22">
        <f t="shared" si="83"/>
        <v>2375.194230000001</v>
      </c>
      <c r="U441" s="263">
        <f>S441-('B-09 2025R'!T441/1)</f>
        <v>0</v>
      </c>
    </row>
    <row r="442" spans="1:21" x14ac:dyDescent="0.25">
      <c r="A442" s="253">
        <f t="shared" si="79"/>
        <v>31</v>
      </c>
      <c r="B442" s="258"/>
      <c r="C442" s="253">
        <v>39213</v>
      </c>
      <c r="D442" s="248" t="s">
        <v>178</v>
      </c>
      <c r="F442" s="262">
        <f>SUMIF('RESERVE BALANCES'!$A:$A,$C442,'RESERVE BALANCES'!AA:AA)/1000</f>
        <v>273.20389000000006</v>
      </c>
      <c r="G442" s="262">
        <f>SUMIF('RESERVE BALANCES'!$A:$A,$C442,'RESERVE BALANCES'!AB:AB)/1000</f>
        <v>278.58641000000011</v>
      </c>
      <c r="H442" s="262">
        <f>SUMIF('RESERVE BALANCES'!$A:$A,$C442,'RESERVE BALANCES'!AC:AC)/1000</f>
        <v>283.96893000000011</v>
      </c>
      <c r="I442" s="262">
        <f>SUMIF('RESERVE BALANCES'!$A:$A,$C442,'RESERVE BALANCES'!AD:AD)/1000</f>
        <v>289.35145000000011</v>
      </c>
      <c r="J442" s="262">
        <f>SUMIF('RESERVE BALANCES'!$A:$A,$C442,'RESERVE BALANCES'!AE:AE)/1000</f>
        <v>294.73397000000017</v>
      </c>
      <c r="K442" s="262">
        <f>SUMIF('RESERVE BALANCES'!$A:$A,$C442,'RESERVE BALANCES'!AF:AF)/1000</f>
        <v>300.11649000000017</v>
      </c>
      <c r="L442" s="262">
        <f>SUMIF('RESERVE BALANCES'!$A:$A,$C442,'RESERVE BALANCES'!AG:AG)/1000</f>
        <v>305.49901000000017</v>
      </c>
      <c r="M442" s="262">
        <f>SUMIF('RESERVE BALANCES'!$A:$A,$C442,'RESERVE BALANCES'!AH:AH)/1000</f>
        <v>310.88153000000023</v>
      </c>
      <c r="N442" s="262">
        <f>SUMIF('RESERVE BALANCES'!$A:$A,$C442,'RESERVE BALANCES'!AI:AI)/1000</f>
        <v>316.26405000000022</v>
      </c>
      <c r="O442" s="262">
        <f>SUMIF('RESERVE BALANCES'!$A:$A,$C442,'RESERVE BALANCES'!AJ:AJ)/1000</f>
        <v>321.64657000000022</v>
      </c>
      <c r="P442" s="262">
        <f>SUMIF('RESERVE BALANCES'!$A:$A,$C442,'RESERVE BALANCES'!AK:AK)/1000</f>
        <v>327.02909000000028</v>
      </c>
      <c r="Q442" s="262">
        <f>SUMIF('RESERVE BALANCES'!$A:$A,$C442,'RESERVE BALANCES'!AL:AL)/1000</f>
        <v>332.41161000000028</v>
      </c>
      <c r="R442" s="262">
        <f>SUMIF('RESERVE BALANCES'!$A:$A,$C442,'RESERVE BALANCES'!AM:AM)/1000</f>
        <v>337.79413000000028</v>
      </c>
      <c r="S442" s="22">
        <f t="shared" si="83"/>
        <v>305.49901000000017</v>
      </c>
      <c r="U442" s="263">
        <f>S442-('B-09 2025R'!T442/1)</f>
        <v>0</v>
      </c>
    </row>
    <row r="443" spans="1:21" x14ac:dyDescent="0.25">
      <c r="A443" s="253">
        <f t="shared" si="79"/>
        <v>32</v>
      </c>
      <c r="B443" s="258"/>
      <c r="C443" s="253">
        <v>39214</v>
      </c>
      <c r="D443" s="266" t="s">
        <v>179</v>
      </c>
      <c r="E443" s="266"/>
      <c r="F443" s="262">
        <f>SUMIF('RESERVE BALANCES'!$A:$A,$C443,'RESERVE BALANCES'!AA:AA)/1000</f>
        <v>0</v>
      </c>
      <c r="G443" s="262">
        <f>SUMIF('RESERVE BALANCES'!$A:$A,$C443,'RESERVE BALANCES'!AB:AB)/1000</f>
        <v>0</v>
      </c>
      <c r="H443" s="262">
        <f>SUMIF('RESERVE BALANCES'!$A:$A,$C443,'RESERVE BALANCES'!AC:AC)/1000</f>
        <v>0</v>
      </c>
      <c r="I443" s="262">
        <f>SUMIF('RESERVE BALANCES'!$A:$A,$C443,'RESERVE BALANCES'!AD:AD)/1000</f>
        <v>0</v>
      </c>
      <c r="J443" s="262">
        <f>SUMIF('RESERVE BALANCES'!$A:$A,$C443,'RESERVE BALANCES'!AE:AE)/1000</f>
        <v>0</v>
      </c>
      <c r="K443" s="262">
        <f>SUMIF('RESERVE BALANCES'!$A:$A,$C443,'RESERVE BALANCES'!AF:AF)/1000</f>
        <v>0</v>
      </c>
      <c r="L443" s="262">
        <f>SUMIF('RESERVE BALANCES'!$A:$A,$C443,'RESERVE BALANCES'!AG:AG)/1000</f>
        <v>0</v>
      </c>
      <c r="M443" s="262">
        <f>SUMIF('RESERVE BALANCES'!$A:$A,$C443,'RESERVE BALANCES'!AH:AH)/1000</f>
        <v>0</v>
      </c>
      <c r="N443" s="262">
        <f>SUMIF('RESERVE BALANCES'!$A:$A,$C443,'RESERVE BALANCES'!AI:AI)/1000</f>
        <v>0</v>
      </c>
      <c r="O443" s="262">
        <f>SUMIF('RESERVE BALANCES'!$A:$A,$C443,'RESERVE BALANCES'!AJ:AJ)/1000</f>
        <v>0</v>
      </c>
      <c r="P443" s="262">
        <f>SUMIF('RESERVE BALANCES'!$A:$A,$C443,'RESERVE BALANCES'!AK:AK)/1000</f>
        <v>0</v>
      </c>
      <c r="Q443" s="262">
        <f>SUMIF('RESERVE BALANCES'!$A:$A,$C443,'RESERVE BALANCES'!AL:AL)/1000</f>
        <v>0</v>
      </c>
      <c r="R443" s="262">
        <f>SUMIF('RESERVE BALANCES'!$A:$A,$C443,'RESERVE BALANCES'!AM:AM)/1000</f>
        <v>0</v>
      </c>
      <c r="S443" s="22">
        <f t="shared" si="83"/>
        <v>0</v>
      </c>
      <c r="U443" s="263">
        <f>S443-('B-09 2025R'!T443/1)</f>
        <v>0</v>
      </c>
    </row>
    <row r="444" spans="1:21" x14ac:dyDescent="0.25">
      <c r="A444" s="253">
        <f t="shared" si="79"/>
        <v>33</v>
      </c>
      <c r="B444" s="258"/>
      <c r="C444" s="253">
        <v>39300</v>
      </c>
      <c r="D444" s="266" t="s">
        <v>180</v>
      </c>
      <c r="E444" s="266"/>
      <c r="F444" s="262">
        <f>SUMIF('RESERVE BALANCES'!$A:$A,$C444,'RESERVE BALANCES'!AA:AA)/1000</f>
        <v>0</v>
      </c>
      <c r="G444" s="262">
        <f>SUMIF('RESERVE BALANCES'!$A:$A,$C444,'RESERVE BALANCES'!AB:AB)/1000</f>
        <v>0</v>
      </c>
      <c r="H444" s="262">
        <f>SUMIF('RESERVE BALANCES'!$A:$A,$C444,'RESERVE BALANCES'!AC:AC)/1000</f>
        <v>0</v>
      </c>
      <c r="I444" s="262">
        <f>SUMIF('RESERVE BALANCES'!$A:$A,$C444,'RESERVE BALANCES'!AD:AD)/1000</f>
        <v>0</v>
      </c>
      <c r="J444" s="262">
        <f>SUMIF('RESERVE BALANCES'!$A:$A,$C444,'RESERVE BALANCES'!AE:AE)/1000</f>
        <v>0</v>
      </c>
      <c r="K444" s="262">
        <f>SUMIF('RESERVE BALANCES'!$A:$A,$C444,'RESERVE BALANCES'!AF:AF)/1000</f>
        <v>0</v>
      </c>
      <c r="L444" s="262">
        <f>SUMIF('RESERVE BALANCES'!$A:$A,$C444,'RESERVE BALANCES'!AG:AG)/1000</f>
        <v>0</v>
      </c>
      <c r="M444" s="262">
        <f>SUMIF('RESERVE BALANCES'!$A:$A,$C444,'RESERVE BALANCES'!AH:AH)/1000</f>
        <v>0</v>
      </c>
      <c r="N444" s="262">
        <f>SUMIF('RESERVE BALANCES'!$A:$A,$C444,'RESERVE BALANCES'!AI:AI)/1000</f>
        <v>0</v>
      </c>
      <c r="O444" s="262">
        <f>SUMIF('RESERVE BALANCES'!$A:$A,$C444,'RESERVE BALANCES'!AJ:AJ)/1000</f>
        <v>0</v>
      </c>
      <c r="P444" s="262">
        <f>SUMIF('RESERVE BALANCES'!$A:$A,$C444,'RESERVE BALANCES'!AK:AK)/1000</f>
        <v>0</v>
      </c>
      <c r="Q444" s="262">
        <f>SUMIF('RESERVE BALANCES'!$A:$A,$C444,'RESERVE BALANCES'!AL:AL)/1000</f>
        <v>0</v>
      </c>
      <c r="R444" s="262">
        <f>SUMIF('RESERVE BALANCES'!$A:$A,$C444,'RESERVE BALANCES'!AM:AM)/1000</f>
        <v>0</v>
      </c>
      <c r="S444" s="22">
        <f t="shared" si="83"/>
        <v>0</v>
      </c>
      <c r="U444" s="263">
        <f>S444-('B-09 2025R'!T444/1)</f>
        <v>0</v>
      </c>
    </row>
    <row r="445" spans="1:21" x14ac:dyDescent="0.25">
      <c r="A445" s="253">
        <f t="shared" si="79"/>
        <v>34</v>
      </c>
      <c r="B445" s="258"/>
      <c r="C445" s="253">
        <v>39400</v>
      </c>
      <c r="D445" s="266" t="s">
        <v>181</v>
      </c>
      <c r="E445" s="266"/>
      <c r="F445" s="262">
        <f>SUMIF('RESERVE BALANCES'!$A:$A,$C445,'RESERVE BALANCES'!AA:AA)/1000</f>
        <v>6575.9932300000009</v>
      </c>
      <c r="G445" s="262">
        <f>SUMIF('RESERVE BALANCES'!$A:$A,$C445,'RESERVE BALANCES'!AB:AB)/1000</f>
        <v>6696.2941700000019</v>
      </c>
      <c r="H445" s="262">
        <f>SUMIF('RESERVE BALANCES'!$A:$A,$C445,'RESERVE BALANCES'!AC:AC)/1000</f>
        <v>6669.1513300000015</v>
      </c>
      <c r="I445" s="262">
        <f>SUMIF('RESERVE BALANCES'!$A:$A,$C445,'RESERVE BALANCES'!AD:AD)/1000</f>
        <v>6858.268930000002</v>
      </c>
      <c r="J445" s="262">
        <f>SUMIF('RESERVE BALANCES'!$A:$A,$C445,'RESERVE BALANCES'!AE:AE)/1000</f>
        <v>7051.4268200000015</v>
      </c>
      <c r="K445" s="262">
        <f>SUMIF('RESERVE BALANCES'!$A:$A,$C445,'RESERVE BALANCES'!AF:AF)/1000</f>
        <v>7150.8968200000008</v>
      </c>
      <c r="L445" s="262">
        <f>SUMIF('RESERVE BALANCES'!$A:$A,$C445,'RESERVE BALANCES'!AG:AG)/1000</f>
        <v>7343.9996200000014</v>
      </c>
      <c r="M445" s="262">
        <f>SUMIF('RESERVE BALANCES'!$A:$A,$C445,'RESERVE BALANCES'!AH:AH)/1000</f>
        <v>6517.7742200000002</v>
      </c>
      <c r="N445" s="262">
        <f>SUMIF('RESERVE BALANCES'!$A:$A,$C445,'RESERVE BALANCES'!AI:AI)/1000</f>
        <v>6701.978180000001</v>
      </c>
      <c r="O445" s="262">
        <f>SUMIF('RESERVE BALANCES'!$A:$A,$C445,'RESERVE BALANCES'!AJ:AJ)/1000</f>
        <v>6864.4043200000015</v>
      </c>
      <c r="P445" s="262">
        <f>SUMIF('RESERVE BALANCES'!$A:$A,$C445,'RESERVE BALANCES'!AK:AK)/1000</f>
        <v>7039.4226800000006</v>
      </c>
      <c r="Q445" s="262">
        <f>SUMIF('RESERVE BALANCES'!$A:$A,$C445,'RESERVE BALANCES'!AL:AL)/1000</f>
        <v>6352.2525400000004</v>
      </c>
      <c r="R445" s="262">
        <f>SUMIF('RESERVE BALANCES'!$A:$A,$C445,'RESERVE BALANCES'!AM:AM)/1000</f>
        <v>6530.2269500000002</v>
      </c>
      <c r="S445" s="22">
        <f t="shared" si="83"/>
        <v>6796.3146007692321</v>
      </c>
      <c r="U445" s="263">
        <f>S445-('B-09 2025R'!T445/1)</f>
        <v>7.6923242886550725E-7</v>
      </c>
    </row>
    <row r="446" spans="1:21" x14ac:dyDescent="0.25">
      <c r="A446" s="253">
        <f t="shared" si="79"/>
        <v>35</v>
      </c>
      <c r="B446" s="258"/>
      <c r="C446" s="253">
        <v>39401</v>
      </c>
      <c r="D446" s="248" t="s">
        <v>182</v>
      </c>
      <c r="F446" s="262">
        <f>SUMIF('RESERVE BALANCES'!$A:$A,$C446,'RESERVE BALANCES'!AA:AA)/1000</f>
        <v>2993.2336700000001</v>
      </c>
      <c r="G446" s="262">
        <f>SUMIF('RESERVE BALANCES'!$A:$A,$C446,'RESERVE BALANCES'!AB:AB)/1000</f>
        <v>3063.0425599999999</v>
      </c>
      <c r="H446" s="262">
        <f>SUMIF('RESERVE BALANCES'!$A:$A,$C446,'RESERVE BALANCES'!AC:AC)/1000</f>
        <v>3132.8514500000001</v>
      </c>
      <c r="I446" s="262">
        <f>SUMIF('RESERVE BALANCES'!$A:$A,$C446,'RESERVE BALANCES'!AD:AD)/1000</f>
        <v>3202.6603400000004</v>
      </c>
      <c r="J446" s="262">
        <f>SUMIF('RESERVE BALANCES'!$A:$A,$C446,'RESERVE BALANCES'!AE:AE)/1000</f>
        <v>3272.4692300000006</v>
      </c>
      <c r="K446" s="262">
        <f>SUMIF('RESERVE BALANCES'!$A:$A,$C446,'RESERVE BALANCES'!AF:AF)/1000</f>
        <v>3342.2781200000004</v>
      </c>
      <c r="L446" s="262">
        <f>SUMIF('RESERVE BALANCES'!$A:$A,$C446,'RESERVE BALANCES'!AG:AG)/1000</f>
        <v>3412.0870100000006</v>
      </c>
      <c r="M446" s="262">
        <f>SUMIF('RESERVE BALANCES'!$A:$A,$C446,'RESERVE BALANCES'!AH:AH)/1000</f>
        <v>3481.8959000000009</v>
      </c>
      <c r="N446" s="262">
        <f>SUMIF('RESERVE BALANCES'!$A:$A,$C446,'RESERVE BALANCES'!AI:AI)/1000</f>
        <v>3551.7047900000011</v>
      </c>
      <c r="O446" s="262">
        <f>SUMIF('RESERVE BALANCES'!$A:$A,$C446,'RESERVE BALANCES'!AJ:AJ)/1000</f>
        <v>3621.5136800000009</v>
      </c>
      <c r="P446" s="262">
        <f>SUMIF('RESERVE BALANCES'!$A:$A,$C446,'RESERVE BALANCES'!AK:AK)/1000</f>
        <v>3691.3225700000012</v>
      </c>
      <c r="Q446" s="262">
        <f>SUMIF('RESERVE BALANCES'!$A:$A,$C446,'RESERVE BALANCES'!AL:AL)/1000</f>
        <v>3761.1314600000014</v>
      </c>
      <c r="R446" s="262">
        <f>SUMIF('RESERVE BALANCES'!$A:$A,$C446,'RESERVE BALANCES'!AM:AM)/1000</f>
        <v>3830.9403500000017</v>
      </c>
      <c r="S446" s="22">
        <f t="shared" si="83"/>
        <v>3412.0870100000011</v>
      </c>
      <c r="U446" s="263">
        <f>S446-('B-09 2025R'!T446/1)</f>
        <v>0</v>
      </c>
    </row>
    <row r="447" spans="1:21" x14ac:dyDescent="0.25">
      <c r="A447" s="253">
        <f t="shared" si="79"/>
        <v>36</v>
      </c>
      <c r="B447" s="258"/>
      <c r="C447" s="253">
        <v>39500</v>
      </c>
      <c r="D447" s="248" t="s">
        <v>183</v>
      </c>
      <c r="F447" s="262">
        <f>SUMIF('RESERVE BALANCES'!$A:$A,$C447,'RESERVE BALANCES'!AA:AA)/1000</f>
        <v>1908.0212299999998</v>
      </c>
      <c r="G447" s="262">
        <f>SUMIF('RESERVE BALANCES'!$A:$A,$C447,'RESERVE BALANCES'!AB:AB)/1000</f>
        <v>2017.3559499999997</v>
      </c>
      <c r="H447" s="262">
        <f>SUMIF('RESERVE BALANCES'!$A:$A,$C447,'RESERVE BALANCES'!AC:AC)/1000</f>
        <v>2016.5383699999998</v>
      </c>
      <c r="I447" s="262">
        <f>SUMIF('RESERVE BALANCES'!$A:$A,$C447,'RESERVE BALANCES'!AD:AD)/1000</f>
        <v>2189.5322299999993</v>
      </c>
      <c r="J447" s="262">
        <f>SUMIF('RESERVE BALANCES'!$A:$A,$C447,'RESERVE BALANCES'!AE:AE)/1000</f>
        <v>2373.8255999999997</v>
      </c>
      <c r="K447" s="262">
        <f>SUMIF('RESERVE BALANCES'!$A:$A,$C447,'RESERVE BALANCES'!AF:AF)/1000</f>
        <v>2533.5460799999996</v>
      </c>
      <c r="L447" s="262">
        <f>SUMIF('RESERVE BALANCES'!$A:$A,$C447,'RESERVE BALANCES'!AG:AG)/1000</f>
        <v>2741.6576399999994</v>
      </c>
      <c r="M447" s="262">
        <f>SUMIF('RESERVE BALANCES'!$A:$A,$C447,'RESERVE BALANCES'!AH:AH)/1000</f>
        <v>2961.0924899999995</v>
      </c>
      <c r="N447" s="262">
        <f>SUMIF('RESERVE BALANCES'!$A:$A,$C447,'RESERVE BALANCES'!AI:AI)/1000</f>
        <v>3186.7459399999993</v>
      </c>
      <c r="O447" s="262">
        <f>SUMIF('RESERVE BALANCES'!$A:$A,$C447,'RESERVE BALANCES'!AJ:AJ)/1000</f>
        <v>3393.5482999999995</v>
      </c>
      <c r="P447" s="262">
        <f>SUMIF('RESERVE BALANCES'!$A:$A,$C447,'RESERVE BALANCES'!AK:AK)/1000</f>
        <v>3586.3001399999994</v>
      </c>
      <c r="Q447" s="262">
        <f>SUMIF('RESERVE BALANCES'!$A:$A,$C447,'RESERVE BALANCES'!AL:AL)/1000</f>
        <v>3821.2494899999992</v>
      </c>
      <c r="R447" s="262">
        <f>SUMIF('RESERVE BALANCES'!$A:$A,$C447,'RESERVE BALANCES'!AM:AM)/1000</f>
        <v>3954.121959999999</v>
      </c>
      <c r="S447" s="22">
        <f t="shared" si="83"/>
        <v>2821.8104169230764</v>
      </c>
      <c r="U447" s="263">
        <f>S447-('B-09 2025R'!T447/1)</f>
        <v>-3.0769233489991166E-6</v>
      </c>
    </row>
    <row r="448" spans="1:21" x14ac:dyDescent="0.25">
      <c r="A448" s="253">
        <f t="shared" si="79"/>
        <v>37</v>
      </c>
      <c r="B448" s="258"/>
      <c r="C448" s="253">
        <v>39600</v>
      </c>
      <c r="D448" s="248" t="s">
        <v>184</v>
      </c>
      <c r="F448" s="262">
        <f>SUMIF('RESERVE BALANCES'!$A:$A,$C448,'RESERVE BALANCES'!AA:AA)/1000</f>
        <v>0</v>
      </c>
      <c r="G448" s="262">
        <f>SUMIF('RESERVE BALANCES'!$A:$A,$C448,'RESERVE BALANCES'!AB:AB)/1000</f>
        <v>0</v>
      </c>
      <c r="H448" s="262">
        <f>SUMIF('RESERVE BALANCES'!$A:$A,$C448,'RESERVE BALANCES'!AC:AC)/1000</f>
        <v>0</v>
      </c>
      <c r="I448" s="262">
        <f>SUMIF('RESERVE BALANCES'!$A:$A,$C448,'RESERVE BALANCES'!AD:AD)/1000</f>
        <v>0</v>
      </c>
      <c r="J448" s="262">
        <f>SUMIF('RESERVE BALANCES'!$A:$A,$C448,'RESERVE BALANCES'!AE:AE)/1000</f>
        <v>0</v>
      </c>
      <c r="K448" s="262">
        <f>SUMIF('RESERVE BALANCES'!$A:$A,$C448,'RESERVE BALANCES'!AF:AF)/1000</f>
        <v>0</v>
      </c>
      <c r="L448" s="262">
        <f>SUMIF('RESERVE BALANCES'!$A:$A,$C448,'RESERVE BALANCES'!AG:AG)/1000</f>
        <v>0</v>
      </c>
      <c r="M448" s="262">
        <f>SUMIF('RESERVE BALANCES'!$A:$A,$C448,'RESERVE BALANCES'!AH:AH)/1000</f>
        <v>0</v>
      </c>
      <c r="N448" s="262">
        <f>SUMIF('RESERVE BALANCES'!$A:$A,$C448,'RESERVE BALANCES'!AI:AI)/1000</f>
        <v>0</v>
      </c>
      <c r="O448" s="262">
        <f>SUMIF('RESERVE BALANCES'!$A:$A,$C448,'RESERVE BALANCES'!AJ:AJ)/1000</f>
        <v>0</v>
      </c>
      <c r="P448" s="262">
        <f>SUMIF('RESERVE BALANCES'!$A:$A,$C448,'RESERVE BALANCES'!AK:AK)/1000</f>
        <v>0</v>
      </c>
      <c r="Q448" s="262">
        <f>SUMIF('RESERVE BALANCES'!$A:$A,$C448,'RESERVE BALANCES'!AL:AL)/1000</f>
        <v>0</v>
      </c>
      <c r="R448" s="262">
        <f>SUMIF('RESERVE BALANCES'!$A:$A,$C448,'RESERVE BALANCES'!AM:AM)/1000</f>
        <v>0</v>
      </c>
      <c r="S448" s="22">
        <f t="shared" si="83"/>
        <v>0</v>
      </c>
      <c r="U448" s="263">
        <f>S448-('B-09 2025R'!T448/1)</f>
        <v>0</v>
      </c>
    </row>
    <row r="449" spans="1:21" x14ac:dyDescent="0.25">
      <c r="A449" s="253">
        <f t="shared" si="79"/>
        <v>38</v>
      </c>
      <c r="B449" s="258"/>
      <c r="C449" s="253">
        <v>39700</v>
      </c>
      <c r="D449" s="266" t="s">
        <v>185</v>
      </c>
      <c r="E449" s="266"/>
      <c r="F449" s="262">
        <f>SUMIF('RESERVE BALANCES'!$A:$A,$C449,'RESERVE BALANCES'!AA:AA)/1000</f>
        <v>25138.803880000003</v>
      </c>
      <c r="G449" s="262">
        <f>SUMIF('RESERVE BALANCES'!$A:$A,$C449,'RESERVE BALANCES'!AB:AB)/1000</f>
        <v>25471.305560000001</v>
      </c>
      <c r="H449" s="262">
        <f>SUMIF('RESERVE BALANCES'!$A:$A,$C449,'RESERVE BALANCES'!AC:AC)/1000</f>
        <v>26006.809400000002</v>
      </c>
      <c r="I449" s="262">
        <f>SUMIF('RESERVE BALANCES'!$A:$A,$C449,'RESERVE BALANCES'!AD:AD)/1000</f>
        <v>25573.508080000003</v>
      </c>
      <c r="J449" s="262">
        <f>SUMIF('RESERVE BALANCES'!$A:$A,$C449,'RESERVE BALANCES'!AE:AE)/1000</f>
        <v>26045.664340000003</v>
      </c>
      <c r="K449" s="262">
        <f>SUMIF('RESERVE BALANCES'!$A:$A,$C449,'RESERVE BALANCES'!AF:AF)/1000</f>
        <v>26352.550410000003</v>
      </c>
      <c r="L449" s="262">
        <f>SUMIF('RESERVE BALANCES'!$A:$A,$C449,'RESERVE BALANCES'!AG:AG)/1000</f>
        <v>26893.551190000002</v>
      </c>
      <c r="M449" s="262">
        <f>SUMIF('RESERVE BALANCES'!$A:$A,$C449,'RESERVE BALANCES'!AH:AH)/1000</f>
        <v>27319.426329999998</v>
      </c>
      <c r="N449" s="262">
        <f>SUMIF('RESERVE BALANCES'!$A:$A,$C449,'RESERVE BALANCES'!AI:AI)/1000</f>
        <v>27869.83642</v>
      </c>
      <c r="O449" s="262">
        <f>SUMIF('RESERVE BALANCES'!$A:$A,$C449,'RESERVE BALANCES'!AJ:AJ)/1000</f>
        <v>28089.944429999996</v>
      </c>
      <c r="P449" s="262">
        <f>SUMIF('RESERVE BALANCES'!$A:$A,$C449,'RESERVE BALANCES'!AK:AK)/1000</f>
        <v>18254.720409999998</v>
      </c>
      <c r="Q449" s="262">
        <f>SUMIF('RESERVE BALANCES'!$A:$A,$C449,'RESERVE BALANCES'!AL:AL)/1000</f>
        <v>18133.514459999999</v>
      </c>
      <c r="R449" s="262">
        <f>SUMIF('RESERVE BALANCES'!$A:$A,$C449,'RESERVE BALANCES'!AM:AM)/1000</f>
        <v>18475.75952</v>
      </c>
      <c r="S449" s="22">
        <f t="shared" si="83"/>
        <v>24586.568802307691</v>
      </c>
      <c r="U449" s="263">
        <f>S449-('B-09 2025R'!T449/1)</f>
        <v>2.3076900106389076E-6</v>
      </c>
    </row>
    <row r="450" spans="1:21" x14ac:dyDescent="0.25">
      <c r="A450" s="253">
        <f t="shared" si="79"/>
        <v>39</v>
      </c>
      <c r="B450" s="258"/>
      <c r="C450" s="251">
        <v>39725</v>
      </c>
      <c r="D450" s="266" t="s">
        <v>186</v>
      </c>
      <c r="E450" s="266"/>
      <c r="F450" s="262">
        <f>SUMIF('RESERVE BALANCES'!$A:$A,$C450,'RESERVE BALANCES'!AA:AA)/1000</f>
        <v>27439.427159999988</v>
      </c>
      <c r="G450" s="262">
        <f>SUMIF('RESERVE BALANCES'!$A:$A,$C450,'RESERVE BALANCES'!AB:AB)/1000</f>
        <v>27434.844979999987</v>
      </c>
      <c r="H450" s="262">
        <f>SUMIF('RESERVE BALANCES'!$A:$A,$C450,'RESERVE BALANCES'!AC:AC)/1000</f>
        <v>27431.491339999986</v>
      </c>
      <c r="I450" s="262">
        <f>SUMIF('RESERVE BALANCES'!$A:$A,$C450,'RESERVE BALANCES'!AD:AD)/1000</f>
        <v>27388.666229999981</v>
      </c>
      <c r="J450" s="262">
        <f>SUMIF('RESERVE BALANCES'!$A:$A,$C450,'RESERVE BALANCES'!AE:AE)/1000</f>
        <v>27347.45901999998</v>
      </c>
      <c r="K450" s="262">
        <f>SUMIF('RESERVE BALANCES'!$A:$A,$C450,'RESERVE BALANCES'!AF:AF)/1000</f>
        <v>25011.159729999981</v>
      </c>
      <c r="L450" s="262">
        <f>SUMIF('RESERVE BALANCES'!$A:$A,$C450,'RESERVE BALANCES'!AG:AG)/1000</f>
        <v>24967.69534999998</v>
      </c>
      <c r="M450" s="262">
        <f>SUMIF('RESERVE BALANCES'!$A:$A,$C450,'RESERVE BALANCES'!AH:AH)/1000</f>
        <v>24925.84886999998</v>
      </c>
      <c r="N450" s="262">
        <f>SUMIF('RESERVE BALANCES'!$A:$A,$C450,'RESERVE BALANCES'!AI:AI)/1000</f>
        <v>24885.620289999981</v>
      </c>
      <c r="O450" s="262">
        <f>SUMIF('RESERVE BALANCES'!$A:$A,$C450,'RESERVE BALANCES'!AJ:AJ)/1000</f>
        <v>24913.019609999978</v>
      </c>
      <c r="P450" s="262">
        <f>SUMIF('RESERVE BALANCES'!$A:$A,$C450,'RESERVE BALANCES'!AK:AK)/1000</f>
        <v>24942.036829999975</v>
      </c>
      <c r="Q450" s="262">
        <f>SUMIF('RESERVE BALANCES'!$A:$A,$C450,'RESERVE BALANCES'!AL:AL)/1000</f>
        <v>24972.671949999974</v>
      </c>
      <c r="R450" s="262">
        <f>SUMIF('RESERVE BALANCES'!$A:$A,$C450,'RESERVE BALANCES'!AM:AM)/1000</f>
        <v>25004.924979999974</v>
      </c>
      <c r="S450" s="22">
        <f t="shared" si="83"/>
        <v>25897.297410769213</v>
      </c>
      <c r="U450" s="263">
        <f>S450-('B-09 2025R'!T450/1)</f>
        <v>7.6921423897147179E-7</v>
      </c>
    </row>
    <row r="451" spans="1:21" x14ac:dyDescent="0.25">
      <c r="A451" s="253">
        <f t="shared" si="79"/>
        <v>40</v>
      </c>
      <c r="B451" s="258"/>
      <c r="C451" s="251">
        <v>39800</v>
      </c>
      <c r="D451" s="266" t="s">
        <v>187</v>
      </c>
      <c r="E451" s="266"/>
      <c r="F451" s="262">
        <f>SUMIF('RESERVE BALANCES'!$A:$A,$C451,'RESERVE BALANCES'!AA:AA)/1000</f>
        <v>2747.1298600000009</v>
      </c>
      <c r="G451" s="262">
        <f>SUMIF('RESERVE BALANCES'!$A:$A,$C451,'RESERVE BALANCES'!AB:AB)/1000</f>
        <v>2686.6067400000006</v>
      </c>
      <c r="H451" s="262">
        <f>SUMIF('RESERVE BALANCES'!$A:$A,$C451,'RESERVE BALANCES'!AC:AC)/1000</f>
        <v>2725.9291900000003</v>
      </c>
      <c r="I451" s="262">
        <f>SUMIF('RESERVE BALANCES'!$A:$A,$C451,'RESERVE BALANCES'!AD:AD)/1000</f>
        <v>2771.8372900000004</v>
      </c>
      <c r="J451" s="262">
        <f>SUMIF('RESERVE BALANCES'!$A:$A,$C451,'RESERVE BALANCES'!AE:AE)/1000</f>
        <v>2832.7104800000006</v>
      </c>
      <c r="K451" s="262">
        <f>SUMIF('RESERVE BALANCES'!$A:$A,$C451,'RESERVE BALANCES'!AF:AF)/1000</f>
        <v>2692.8183100000006</v>
      </c>
      <c r="L451" s="262">
        <f>SUMIF('RESERVE BALANCES'!$A:$A,$C451,'RESERVE BALANCES'!AG:AG)/1000</f>
        <v>2688.0799700000007</v>
      </c>
      <c r="M451" s="262">
        <f>SUMIF('RESERVE BALANCES'!$A:$A,$C451,'RESERVE BALANCES'!AH:AH)/1000</f>
        <v>2745.8073500000005</v>
      </c>
      <c r="N451" s="262">
        <f>SUMIF('RESERVE BALANCES'!$A:$A,$C451,'RESERVE BALANCES'!AI:AI)/1000</f>
        <v>2727.5232200000005</v>
      </c>
      <c r="O451" s="262">
        <f>SUMIF('RESERVE BALANCES'!$A:$A,$C451,'RESERVE BALANCES'!AJ:AJ)/1000</f>
        <v>2784.3447900000006</v>
      </c>
      <c r="P451" s="262">
        <f>SUMIF('RESERVE BALANCES'!$A:$A,$C451,'RESERVE BALANCES'!AK:AK)/1000</f>
        <v>2757.7776300000005</v>
      </c>
      <c r="Q451" s="262">
        <f>SUMIF('RESERVE BALANCES'!$A:$A,$C451,'RESERVE BALANCES'!AL:AL)/1000</f>
        <v>2718.3618200000001</v>
      </c>
      <c r="R451" s="262">
        <f>SUMIF('RESERVE BALANCES'!$A:$A,$C451,'RESERVE BALANCES'!AM:AM)/1000</f>
        <v>2759.5591400000008</v>
      </c>
      <c r="S451" s="22">
        <f t="shared" si="83"/>
        <v>2741.4219838461536</v>
      </c>
      <c r="U451" s="263">
        <f>S451-('B-09 2025R'!T451/1)</f>
        <v>3.8461535041278694E-6</v>
      </c>
    </row>
    <row r="452" spans="1:21" ht="13.8" thickBot="1" x14ac:dyDescent="0.3">
      <c r="A452" s="253">
        <f t="shared" si="79"/>
        <v>41</v>
      </c>
      <c r="B452" s="258"/>
      <c r="C452" s="251"/>
      <c r="D452" s="266" t="s">
        <v>188</v>
      </c>
      <c r="E452" s="266"/>
      <c r="F452" s="104">
        <f>SUM(F433:F451)</f>
        <v>193714.32814</v>
      </c>
      <c r="G452" s="104">
        <f t="shared" ref="G452:R452" si="84">SUM(G433:G451)</f>
        <v>191699.68918999998</v>
      </c>
      <c r="H452" s="104">
        <f t="shared" si="84"/>
        <v>194280.42519999997</v>
      </c>
      <c r="I452" s="104">
        <f t="shared" si="84"/>
        <v>196212.15122999996</v>
      </c>
      <c r="J452" s="104">
        <f t="shared" si="84"/>
        <v>198935.79869</v>
      </c>
      <c r="K452" s="104">
        <f t="shared" si="84"/>
        <v>184214.94462000002</v>
      </c>
      <c r="L452" s="104">
        <f t="shared" si="84"/>
        <v>187262.26085999995</v>
      </c>
      <c r="M452" s="104">
        <f t="shared" si="84"/>
        <v>189511.82120999999</v>
      </c>
      <c r="N452" s="104">
        <f t="shared" si="84"/>
        <v>192991.09093000001</v>
      </c>
      <c r="O452" s="104">
        <f t="shared" si="84"/>
        <v>196647.83124999999</v>
      </c>
      <c r="P452" s="104">
        <f t="shared" si="84"/>
        <v>189798.88284999997</v>
      </c>
      <c r="Q452" s="104">
        <f t="shared" si="84"/>
        <v>191744.75767999998</v>
      </c>
      <c r="R452" s="104">
        <f t="shared" si="84"/>
        <v>194775.12356999997</v>
      </c>
      <c r="S452" s="104">
        <f t="shared" ref="S452" si="85">SUM(S433:S451)</f>
        <v>192445.31580153841</v>
      </c>
      <c r="U452" s="263">
        <f>S452-('B-09 2025R'!T452/1)</f>
        <v>1.1538388207554817E-5</v>
      </c>
    </row>
    <row r="453" spans="1:21" ht="13.8" thickTop="1" x14ac:dyDescent="0.25">
      <c r="A453" s="253">
        <f t="shared" si="79"/>
        <v>42</v>
      </c>
      <c r="B453" s="258"/>
      <c r="C453" s="267"/>
      <c r="U453" s="300"/>
    </row>
    <row r="454" spans="1:21" ht="13.8" thickBot="1" x14ac:dyDescent="0.3">
      <c r="A454" s="253">
        <f t="shared" si="79"/>
        <v>43</v>
      </c>
      <c r="B454" s="258"/>
      <c r="C454" s="267"/>
      <c r="D454" s="275" t="s">
        <v>189</v>
      </c>
      <c r="E454" s="266"/>
      <c r="F454" s="58">
        <f t="shared" ref="F454:S454" si="86">SUM(F133,F379,F395,F430,F452)</f>
        <v>3677568.8356300001</v>
      </c>
      <c r="G454" s="58">
        <f t="shared" ref="G454:R454" si="87">SUM(G133,G379,G395,G430,G452)</f>
        <v>3703913.9482499999</v>
      </c>
      <c r="H454" s="58">
        <f t="shared" si="87"/>
        <v>3735641.6098200004</v>
      </c>
      <c r="I454" s="58">
        <f t="shared" si="87"/>
        <v>3763815.5681500006</v>
      </c>
      <c r="J454" s="58">
        <f t="shared" si="87"/>
        <v>3794151.7951800008</v>
      </c>
      <c r="K454" s="58">
        <f t="shared" si="87"/>
        <v>3806597.3958400008</v>
      </c>
      <c r="L454" s="58">
        <f t="shared" si="87"/>
        <v>3835785.8019099999</v>
      </c>
      <c r="M454" s="58">
        <f t="shared" si="87"/>
        <v>3867794.0892800004</v>
      </c>
      <c r="N454" s="58">
        <f t="shared" si="87"/>
        <v>3901588.9160600002</v>
      </c>
      <c r="O454" s="58">
        <f t="shared" si="87"/>
        <v>3934388.10934</v>
      </c>
      <c r="P454" s="58">
        <f t="shared" si="87"/>
        <v>3958334.3516900004</v>
      </c>
      <c r="Q454" s="58">
        <f t="shared" si="87"/>
        <v>3991354.80699</v>
      </c>
      <c r="R454" s="58">
        <f t="shared" si="87"/>
        <v>4006078.68365</v>
      </c>
      <c r="S454" s="58">
        <f t="shared" si="86"/>
        <v>3844385.6855223076</v>
      </c>
      <c r="U454" s="263">
        <f>S454-('B-09 2025R'!T454/1)</f>
        <v>1.2307893484830856E-5</v>
      </c>
    </row>
    <row r="455" spans="1:21" ht="14.4" thickTop="1" thickBot="1" x14ac:dyDescent="0.3">
      <c r="A455" s="255">
        <f t="shared" si="79"/>
        <v>44</v>
      </c>
      <c r="B455" s="39" t="s">
        <v>70</v>
      </c>
      <c r="C455" s="247"/>
      <c r="D455" s="247"/>
      <c r="E455" s="247"/>
      <c r="F455" s="247"/>
      <c r="G455" s="247"/>
      <c r="H455" s="247"/>
      <c r="I455" s="247"/>
      <c r="J455" s="247"/>
      <c r="K455" s="247"/>
      <c r="L455" s="247"/>
      <c r="M455" s="247"/>
      <c r="N455" s="247"/>
      <c r="O455" s="247"/>
      <c r="P455" s="269"/>
      <c r="Q455" s="247"/>
      <c r="R455" s="247"/>
      <c r="S455" s="247"/>
      <c r="U455" s="300"/>
    </row>
    <row r="456" spans="1:21" x14ac:dyDescent="0.25">
      <c r="A456" s="248" t="str">
        <f>+$A$57</f>
        <v>Supporting Schedules:</v>
      </c>
      <c r="P456" s="250"/>
      <c r="Q456" s="248" t="str">
        <f>+$Q$57</f>
        <v>Recap Schedules:  B-09</v>
      </c>
      <c r="U456" s="300"/>
    </row>
    <row r="457" spans="1:21" ht="13.8" thickBot="1" x14ac:dyDescent="0.3">
      <c r="A457" s="247" t="str">
        <f>$A$1</f>
        <v>SCHEDULE B-10</v>
      </c>
      <c r="B457" s="247"/>
      <c r="C457" s="247"/>
      <c r="D457" s="247"/>
      <c r="E457" s="247"/>
      <c r="F457" s="247"/>
      <c r="G457" s="247" t="str">
        <f>$G$1</f>
        <v>MONTHLY RESERVE BALANCES TEST YEAR - 13 MONTHS</v>
      </c>
      <c r="H457" s="247"/>
      <c r="I457" s="247"/>
      <c r="J457" s="247"/>
      <c r="K457" s="247"/>
      <c r="L457" s="247"/>
      <c r="M457" s="247"/>
      <c r="N457" s="247"/>
      <c r="O457" s="247"/>
      <c r="P457" s="269"/>
      <c r="Q457" s="247"/>
      <c r="R457" s="247"/>
      <c r="S457" s="247" t="str">
        <f>"Page 9 of " &amp; $Q$1</f>
        <v>Page 9 of 30</v>
      </c>
      <c r="U457" s="300"/>
    </row>
    <row r="458" spans="1:21" x14ac:dyDescent="0.25">
      <c r="A458" s="248" t="str">
        <f>$A$2</f>
        <v>FLORIDA PUBLIC SERVICE COMMISSION</v>
      </c>
      <c r="B458" s="270"/>
      <c r="E458" s="250"/>
      <c r="F458" s="250" t="str">
        <f>$F$2</f>
        <v xml:space="preserve">                  EXPLANATION:</v>
      </c>
      <c r="G458" s="248" t="str">
        <f>IF($G$2="","",$G$2)</f>
        <v>Provide the monthly reserve balances for each account or sub-account to which an individual depreciation</v>
      </c>
      <c r="K458" s="271"/>
      <c r="L458" s="271"/>
      <c r="N458" s="271"/>
      <c r="O458" s="271"/>
      <c r="P458" s="272"/>
      <c r="Q458" s="248" t="str">
        <f>$Q$2</f>
        <v>Type of data shown:</v>
      </c>
      <c r="S458" s="249"/>
      <c r="U458" s="300"/>
    </row>
    <row r="459" spans="1:21" x14ac:dyDescent="0.25">
      <c r="B459" s="270"/>
      <c r="G459" s="248" t="str">
        <f>IF($G$3="","",$G$3)</f>
        <v>rate is applied.</v>
      </c>
      <c r="K459" s="250"/>
      <c r="L459" s="249"/>
      <c r="O459" s="250"/>
      <c r="P459" s="250" t="str">
        <f>IF($P$3=0,"",$P$3)</f>
        <v>XX</v>
      </c>
      <c r="Q459" s="249" t="str">
        <f>$Q$3</f>
        <v>Projected Test Year Ended 12/31/2025</v>
      </c>
      <c r="S459" s="250"/>
      <c r="U459" s="300"/>
    </row>
    <row r="460" spans="1:21" x14ac:dyDescent="0.25">
      <c r="A460" s="248" t="str">
        <f>$A$4</f>
        <v>COMPANY: TAMPA ELECTRIC COMPANY</v>
      </c>
      <c r="B460" s="270"/>
      <c r="G460" s="248" t="str">
        <f>IF($G$4="","",$G$4)</f>
        <v/>
      </c>
      <c r="K460" s="250"/>
      <c r="L460" s="249"/>
      <c r="M460" s="250"/>
      <c r="P460" s="250" t="str">
        <f>IF($P$4=0,"",$P$4)</f>
        <v/>
      </c>
      <c r="Q460" s="249" t="str">
        <f>$Q$4</f>
        <v>Projected Prior Year Ended 12/31/2024</v>
      </c>
      <c r="S460" s="250"/>
      <c r="U460" s="300"/>
    </row>
    <row r="461" spans="1:21" x14ac:dyDescent="0.25">
      <c r="B461" s="270"/>
      <c r="F461" s="248" t="str">
        <f>IF(+$F$5="","",$F$5)</f>
        <v/>
      </c>
      <c r="K461" s="250"/>
      <c r="L461" s="249"/>
      <c r="M461" s="250"/>
      <c r="P461" s="250" t="str">
        <f>IF($P$5=0,"",$P$5)</f>
        <v/>
      </c>
      <c r="Q461" s="249" t="str">
        <f>$Q$5</f>
        <v>Historical Prior Year Ended 12/31/2023</v>
      </c>
      <c r="S461" s="250"/>
      <c r="U461" s="300"/>
    </row>
    <row r="462" spans="1:21" x14ac:dyDescent="0.25">
      <c r="B462" s="270"/>
      <c r="K462" s="250"/>
      <c r="L462" s="249"/>
      <c r="M462" s="250"/>
      <c r="P462" s="250"/>
      <c r="Q462" s="249" t="str">
        <f>$Q$6</f>
        <v>Witness: C. Aldazabal / J. Chronister / R. Latta</v>
      </c>
      <c r="S462" s="250"/>
      <c r="U462" s="300"/>
    </row>
    <row r="463" spans="1:21" ht="13.8" thickBot="1" x14ac:dyDescent="0.3">
      <c r="A463" s="247" t="str">
        <f>A$7</f>
        <v>DOCKET No. 20240026-EI</v>
      </c>
      <c r="B463" s="273"/>
      <c r="C463" s="247"/>
      <c r="D463" s="247"/>
      <c r="E463" s="247"/>
      <c r="F463" s="247" t="str">
        <f>IF(+$F$7="","",$F$7)</f>
        <v/>
      </c>
      <c r="G463" s="247"/>
      <c r="H463" s="255" t="str">
        <f>IF($H$7="","",$H$7)</f>
        <v>(Dollars in 000's)</v>
      </c>
      <c r="I463" s="255"/>
      <c r="J463" s="247"/>
      <c r="K463" s="247"/>
      <c r="L463" s="247"/>
      <c r="M463" s="247"/>
      <c r="N463" s="247"/>
      <c r="O463" s="247"/>
      <c r="P463" s="269"/>
      <c r="Q463" s="247" t="str">
        <f>$Q$7</f>
        <v xml:space="preserve">              K. Stryker / C. Whitworth</v>
      </c>
      <c r="R463" s="247"/>
      <c r="S463" s="247"/>
      <c r="U463" s="300"/>
    </row>
    <row r="464" spans="1:21" x14ac:dyDescent="0.25">
      <c r="C464" s="251"/>
      <c r="D464" s="251"/>
      <c r="E464" s="251"/>
      <c r="F464" s="251"/>
      <c r="G464" s="251"/>
      <c r="H464" s="251"/>
      <c r="I464" s="251"/>
      <c r="J464" s="251"/>
      <c r="K464" s="251"/>
      <c r="L464" s="251"/>
      <c r="M464" s="251"/>
      <c r="N464" s="251"/>
      <c r="O464" s="251"/>
      <c r="P464" s="252"/>
      <c r="Q464" s="251"/>
      <c r="R464" s="251"/>
      <c r="S464" s="251"/>
      <c r="U464" s="300"/>
    </row>
    <row r="465" spans="1:21" x14ac:dyDescent="0.25">
      <c r="C465" s="251"/>
      <c r="D465" s="251"/>
      <c r="E465" s="251"/>
      <c r="F465" s="251"/>
      <c r="G465" s="251"/>
      <c r="H465" s="251"/>
      <c r="I465" s="251"/>
      <c r="J465" s="251"/>
      <c r="K465" s="253"/>
      <c r="L465" s="253"/>
      <c r="M465" s="251"/>
      <c r="N465" s="251"/>
      <c r="O465" s="251"/>
      <c r="P465" s="252"/>
      <c r="Q465" s="251"/>
      <c r="R465" s="251"/>
      <c r="S465" s="251"/>
      <c r="U465" s="300"/>
    </row>
    <row r="466" spans="1:21" x14ac:dyDescent="0.25">
      <c r="C466" s="253" t="s">
        <v>16</v>
      </c>
      <c r="D466" s="253" t="s">
        <v>16</v>
      </c>
      <c r="F466" s="253" t="s">
        <v>17</v>
      </c>
      <c r="G466" s="253" t="s">
        <v>18</v>
      </c>
      <c r="H466" s="251" t="s">
        <v>19</v>
      </c>
      <c r="I466" s="251" t="s">
        <v>20</v>
      </c>
      <c r="J466" s="253" t="s">
        <v>21</v>
      </c>
      <c r="K466" s="251" t="s">
        <v>22</v>
      </c>
      <c r="L466" s="253" t="s">
        <v>23</v>
      </c>
      <c r="M466" s="253" t="s">
        <v>24</v>
      </c>
      <c r="N466" s="253" t="s">
        <v>25</v>
      </c>
      <c r="O466" s="253" t="s">
        <v>26</v>
      </c>
      <c r="P466" s="253" t="s">
        <v>27</v>
      </c>
      <c r="Q466" s="253" t="s">
        <v>28</v>
      </c>
      <c r="R466" s="253" t="s">
        <v>29</v>
      </c>
      <c r="S466" s="253" t="s">
        <v>30</v>
      </c>
      <c r="U466" s="300"/>
    </row>
    <row r="467" spans="1:21" x14ac:dyDescent="0.25">
      <c r="A467" s="253" t="s">
        <v>31</v>
      </c>
      <c r="B467" s="253"/>
      <c r="C467" s="253" t="s">
        <v>32</v>
      </c>
      <c r="D467" s="253" t="s">
        <v>32</v>
      </c>
      <c r="E467" s="251"/>
      <c r="F467" s="253"/>
      <c r="G467" s="253"/>
      <c r="H467" s="253"/>
      <c r="I467" s="253"/>
      <c r="J467" s="253"/>
      <c r="K467" s="253"/>
      <c r="L467" s="251"/>
      <c r="M467" s="253"/>
      <c r="N467" s="253"/>
      <c r="O467" s="253"/>
      <c r="P467" s="251"/>
      <c r="Q467" s="251"/>
      <c r="R467" s="251"/>
      <c r="S467" s="253" t="s">
        <v>33</v>
      </c>
      <c r="U467" s="300"/>
    </row>
    <row r="468" spans="1:21" ht="13.8" thickBot="1" x14ac:dyDescent="0.3">
      <c r="A468" s="255" t="s">
        <v>35</v>
      </c>
      <c r="B468" s="255"/>
      <c r="C468" s="255" t="s">
        <v>36</v>
      </c>
      <c r="D468" s="255" t="s">
        <v>37</v>
      </c>
      <c r="E468" s="255"/>
      <c r="F468" s="274" t="str">
        <f>F$12</f>
        <v>12/2024</v>
      </c>
      <c r="G468" s="274" t="str">
        <f t="shared" ref="G468:R468" si="88">G$12</f>
        <v>1/2025</v>
      </c>
      <c r="H468" s="274" t="str">
        <f t="shared" si="88"/>
        <v>2/2025</v>
      </c>
      <c r="I468" s="274" t="str">
        <f t="shared" si="88"/>
        <v>3/2025</v>
      </c>
      <c r="J468" s="274" t="str">
        <f t="shared" si="88"/>
        <v>4/2025</v>
      </c>
      <c r="K468" s="274" t="str">
        <f t="shared" si="88"/>
        <v>5/2025</v>
      </c>
      <c r="L468" s="274" t="str">
        <f t="shared" si="88"/>
        <v>6/2025</v>
      </c>
      <c r="M468" s="274" t="str">
        <f t="shared" si="88"/>
        <v>7/2025</v>
      </c>
      <c r="N468" s="274" t="str">
        <f t="shared" si="88"/>
        <v>8/2025</v>
      </c>
      <c r="O468" s="274" t="str">
        <f t="shared" si="88"/>
        <v>9/2025</v>
      </c>
      <c r="P468" s="274" t="str">
        <f t="shared" si="88"/>
        <v>10/2025</v>
      </c>
      <c r="Q468" s="274" t="str">
        <f t="shared" si="88"/>
        <v>11/2025</v>
      </c>
      <c r="R468" s="274" t="str">
        <f t="shared" si="88"/>
        <v>12/2025</v>
      </c>
      <c r="S468" s="256" t="s">
        <v>51</v>
      </c>
      <c r="U468" s="300"/>
    </row>
    <row r="469" spans="1:21" x14ac:dyDescent="0.25">
      <c r="A469" s="253">
        <v>1</v>
      </c>
      <c r="B469" s="258"/>
      <c r="P469" s="250"/>
      <c r="U469" s="300"/>
    </row>
    <row r="470" spans="1:21" x14ac:dyDescent="0.25">
      <c r="A470" s="253">
        <f>A469+1</f>
        <v>2</v>
      </c>
      <c r="B470" s="258"/>
      <c r="C470" s="267"/>
      <c r="D470" s="248" t="s">
        <v>190</v>
      </c>
      <c r="H470" s="286"/>
      <c r="I470" s="286"/>
      <c r="J470" s="286"/>
      <c r="K470" s="286"/>
      <c r="L470" s="286"/>
      <c r="M470" s="286"/>
      <c r="N470" s="286"/>
      <c r="O470" s="286"/>
      <c r="P470" s="287"/>
      <c r="Q470" s="286"/>
      <c r="R470" s="286"/>
      <c r="S470" s="286"/>
      <c r="U470" s="263">
        <f>S470-('B-09 2025R'!T470/1)</f>
        <v>0</v>
      </c>
    </row>
    <row r="471" spans="1:21" x14ac:dyDescent="0.25">
      <c r="A471" s="253">
        <f t="shared" ref="A471:A512" si="89">A470+1</f>
        <v>3</v>
      </c>
      <c r="B471" s="258"/>
      <c r="C471" s="253" t="s">
        <v>191</v>
      </c>
      <c r="D471" s="59" t="s">
        <v>192</v>
      </c>
      <c r="E471" s="19"/>
      <c r="F471" s="262">
        <f>SUM('RESERVE BALANCES'!AA33:AA35)/1000</f>
        <v>0</v>
      </c>
      <c r="G471" s="262">
        <f>SUM('RESERVE BALANCES'!AB33:AB35)/1000</f>
        <v>0</v>
      </c>
      <c r="H471" s="262">
        <f>SUM('RESERVE BALANCES'!AC33:AC35)/1000</f>
        <v>0</v>
      </c>
      <c r="I471" s="262">
        <f>SUM('RESERVE BALANCES'!AD33:AD35)/1000</f>
        <v>0</v>
      </c>
      <c r="J471" s="262">
        <f>SUM('RESERVE BALANCES'!AE33:AE35)/1000</f>
        <v>0</v>
      </c>
      <c r="K471" s="262">
        <f>SUM('RESERVE BALANCES'!AF33:AF35)/1000</f>
        <v>0</v>
      </c>
      <c r="L471" s="262">
        <f>SUM('RESERVE BALANCES'!AG33:AG35)/1000</f>
        <v>0</v>
      </c>
      <c r="M471" s="262">
        <f>SUM('RESERVE BALANCES'!AH33:AH35)/1000</f>
        <v>0</v>
      </c>
      <c r="N471" s="262">
        <f>SUM('RESERVE BALANCES'!AI33:AI35)/1000</f>
        <v>0</v>
      </c>
      <c r="O471" s="262">
        <f>SUM('RESERVE BALANCES'!AJ33:AJ35)/1000</f>
        <v>0</v>
      </c>
      <c r="P471" s="262">
        <f>SUM('RESERVE BALANCES'!AK33:AK35)/1000</f>
        <v>0</v>
      </c>
      <c r="Q471" s="262">
        <f>SUM('RESERVE BALANCES'!AL33:AL35)/1000</f>
        <v>0</v>
      </c>
      <c r="R471" s="262">
        <f>SUM('RESERVE BALANCES'!AM33:AM35)/1000</f>
        <v>0</v>
      </c>
      <c r="S471" s="22">
        <f>SUM(F471:R471)/(13)</f>
        <v>0</v>
      </c>
      <c r="U471" s="263">
        <f>S471-('B-09 2025R'!T471/1)</f>
        <v>0</v>
      </c>
    </row>
    <row r="472" spans="1:21" x14ac:dyDescent="0.25">
      <c r="A472" s="253">
        <f t="shared" si="89"/>
        <v>4</v>
      </c>
      <c r="B472" s="258"/>
      <c r="C472" s="253" t="s">
        <v>193</v>
      </c>
      <c r="D472" s="60" t="s">
        <v>194</v>
      </c>
      <c r="E472" s="61"/>
      <c r="F472" s="262">
        <f>SUM('RESERVE BALANCES'!AA118:AA122)/1000</f>
        <v>0</v>
      </c>
      <c r="G472" s="262">
        <f>SUM('RESERVE BALANCES'!AB118:AB122)/1000</f>
        <v>0</v>
      </c>
      <c r="H472" s="262">
        <f>SUM('RESERVE BALANCES'!AC118:AC122)/1000</f>
        <v>0</v>
      </c>
      <c r="I472" s="262">
        <f>SUM('RESERVE BALANCES'!AD118:AD122)/1000</f>
        <v>0</v>
      </c>
      <c r="J472" s="262">
        <f>SUM('RESERVE BALANCES'!AE118:AE122)/1000</f>
        <v>0</v>
      </c>
      <c r="K472" s="262">
        <f>SUM('RESERVE BALANCES'!AF118:AF122)/1000</f>
        <v>0</v>
      </c>
      <c r="L472" s="262">
        <f>SUM('RESERVE BALANCES'!AG118:AG122)/1000</f>
        <v>0</v>
      </c>
      <c r="M472" s="262">
        <f>SUM('RESERVE BALANCES'!AH118:AH122)/1000</f>
        <v>0</v>
      </c>
      <c r="N472" s="262">
        <f>SUM('RESERVE BALANCES'!AI118:AI122)/1000</f>
        <v>0</v>
      </c>
      <c r="O472" s="262">
        <f>SUM('RESERVE BALANCES'!AJ118:AJ122)/1000</f>
        <v>0</v>
      </c>
      <c r="P472" s="262">
        <f>SUM('RESERVE BALANCES'!AK118:AK122)/1000</f>
        <v>0</v>
      </c>
      <c r="Q472" s="262">
        <f>SUM('RESERVE BALANCES'!AL118:AL122)/1000</f>
        <v>0</v>
      </c>
      <c r="R472" s="262">
        <f>SUM('RESERVE BALANCES'!AM118:AM122)/1000</f>
        <v>0</v>
      </c>
      <c r="S472" s="22">
        <f>SUM(F472:R472)/(13)</f>
        <v>0</v>
      </c>
      <c r="U472" s="263">
        <f>S472-('B-09 2025R'!T472/1)</f>
        <v>0</v>
      </c>
    </row>
    <row r="473" spans="1:21" x14ac:dyDescent="0.25">
      <c r="A473" s="253">
        <f t="shared" si="89"/>
        <v>5</v>
      </c>
      <c r="B473" s="258"/>
      <c r="C473" s="253">
        <v>35000</v>
      </c>
      <c r="D473" s="62" t="s">
        <v>195</v>
      </c>
      <c r="E473" s="63"/>
      <c r="F473" s="262">
        <f>SUMIF('RESERVE BALANCES'!$A:$A,$C473,'RESERVE BALANCES'!AA:AA)/1000</f>
        <v>0</v>
      </c>
      <c r="G473" s="262">
        <f>SUMIF('RESERVE BALANCES'!$A:$A,$C473,'RESERVE BALANCES'!AB:AB)/1000</f>
        <v>0</v>
      </c>
      <c r="H473" s="262">
        <f>SUMIF('RESERVE BALANCES'!$A:$A,$C473,'RESERVE BALANCES'!AC:AC)/1000</f>
        <v>0</v>
      </c>
      <c r="I473" s="262">
        <f>SUMIF('RESERVE BALANCES'!$A:$A,$C473,'RESERVE BALANCES'!AD:AD)/1000</f>
        <v>0</v>
      </c>
      <c r="J473" s="262">
        <f>SUMIF('RESERVE BALANCES'!$A:$A,$C473,'RESERVE BALANCES'!AE:AE)/1000</f>
        <v>0</v>
      </c>
      <c r="K473" s="262">
        <f>SUMIF('RESERVE BALANCES'!$A:$A,$C473,'RESERVE BALANCES'!AF:AF)/1000</f>
        <v>0</v>
      </c>
      <c r="L473" s="262">
        <f>SUMIF('RESERVE BALANCES'!$A:$A,$C473,'RESERVE BALANCES'!AG:AG)/1000</f>
        <v>0</v>
      </c>
      <c r="M473" s="262">
        <f>SUMIF('RESERVE BALANCES'!$A:$A,$C473,'RESERVE BALANCES'!AH:AH)/1000</f>
        <v>0</v>
      </c>
      <c r="N473" s="262">
        <f>SUMIF('RESERVE BALANCES'!$A:$A,$C473,'RESERVE BALANCES'!AI:AI)/1000</f>
        <v>0</v>
      </c>
      <c r="O473" s="262">
        <f>SUMIF('RESERVE BALANCES'!$A:$A,$C473,'RESERVE BALANCES'!AJ:AJ)/1000</f>
        <v>0</v>
      </c>
      <c r="P473" s="262">
        <f>SUMIF('RESERVE BALANCES'!$A:$A,$C473,'RESERVE BALANCES'!AK:AK)/1000</f>
        <v>0</v>
      </c>
      <c r="Q473" s="262">
        <f>SUMIF('RESERVE BALANCES'!$A:$A,$C473,'RESERVE BALANCES'!AL:AL)/1000</f>
        <v>0</v>
      </c>
      <c r="R473" s="262">
        <f>SUMIF('RESERVE BALANCES'!$A:$A,$C473,'RESERVE BALANCES'!AM:AM)/1000</f>
        <v>0</v>
      </c>
      <c r="S473" s="22">
        <f>SUM(F473:R473)/(13)</f>
        <v>0</v>
      </c>
      <c r="U473" s="263">
        <f>S473-('B-09 2025R'!T473/1)</f>
        <v>0</v>
      </c>
    </row>
    <row r="474" spans="1:21" x14ac:dyDescent="0.25">
      <c r="A474" s="253">
        <f t="shared" si="89"/>
        <v>6</v>
      </c>
      <c r="B474" s="258"/>
      <c r="C474" s="253">
        <v>36000</v>
      </c>
      <c r="D474" s="62" t="s">
        <v>196</v>
      </c>
      <c r="E474" s="63"/>
      <c r="F474" s="262">
        <f>SUMIF('RESERVE BALANCES'!$A:$A,$C474,'RESERVE BALANCES'!AA:AA)/1000</f>
        <v>0</v>
      </c>
      <c r="G474" s="262">
        <f>SUMIF('RESERVE BALANCES'!$A:$A,$C474,'RESERVE BALANCES'!AB:AB)/1000</f>
        <v>0</v>
      </c>
      <c r="H474" s="262">
        <f>SUMIF('RESERVE BALANCES'!$A:$A,$C474,'RESERVE BALANCES'!AC:AC)/1000</f>
        <v>0</v>
      </c>
      <c r="I474" s="262">
        <f>SUMIF('RESERVE BALANCES'!$A:$A,$C474,'RESERVE BALANCES'!AD:AD)/1000</f>
        <v>0</v>
      </c>
      <c r="J474" s="262">
        <f>SUMIF('RESERVE BALANCES'!$A:$A,$C474,'RESERVE BALANCES'!AE:AE)/1000</f>
        <v>0</v>
      </c>
      <c r="K474" s="262">
        <f>SUMIF('RESERVE BALANCES'!$A:$A,$C474,'RESERVE BALANCES'!AF:AF)/1000</f>
        <v>0</v>
      </c>
      <c r="L474" s="262">
        <f>SUMIF('RESERVE BALANCES'!$A:$A,$C474,'RESERVE BALANCES'!AG:AG)/1000</f>
        <v>0</v>
      </c>
      <c r="M474" s="262">
        <f>SUMIF('RESERVE BALANCES'!$A:$A,$C474,'RESERVE BALANCES'!AH:AH)/1000</f>
        <v>0</v>
      </c>
      <c r="N474" s="262">
        <f>SUMIF('RESERVE BALANCES'!$A:$A,$C474,'RESERVE BALANCES'!AI:AI)/1000</f>
        <v>0</v>
      </c>
      <c r="O474" s="262">
        <f>SUMIF('RESERVE BALANCES'!$A:$A,$C474,'RESERVE BALANCES'!AJ:AJ)/1000</f>
        <v>0</v>
      </c>
      <c r="P474" s="262">
        <f>SUMIF('RESERVE BALANCES'!$A:$A,$C474,'RESERVE BALANCES'!AK:AK)/1000</f>
        <v>0</v>
      </c>
      <c r="Q474" s="262">
        <f>SUMIF('RESERVE BALANCES'!$A:$A,$C474,'RESERVE BALANCES'!AL:AL)/1000</f>
        <v>0</v>
      </c>
      <c r="R474" s="262">
        <f>SUMIF('RESERVE BALANCES'!$A:$A,$C474,'RESERVE BALANCES'!AM:AM)/1000</f>
        <v>0</v>
      </c>
      <c r="S474" s="22">
        <f>SUM(F474:R474)/(13)</f>
        <v>0</v>
      </c>
      <c r="U474" s="263">
        <f>S474-('B-09 2025R'!T474/1)</f>
        <v>0</v>
      </c>
    </row>
    <row r="475" spans="1:21" x14ac:dyDescent="0.25">
      <c r="A475" s="253">
        <f t="shared" si="89"/>
        <v>7</v>
      </c>
      <c r="B475" s="258"/>
      <c r="C475" s="253">
        <v>38900</v>
      </c>
      <c r="D475" s="62" t="s">
        <v>197</v>
      </c>
      <c r="E475" s="63"/>
      <c r="F475" s="262">
        <f>SUMIF('RESERVE BALANCES'!$A:$A,$C475,'RESERVE BALANCES'!AA:AA)/1000</f>
        <v>0</v>
      </c>
      <c r="G475" s="262">
        <f>SUMIF('RESERVE BALANCES'!$A:$A,$C475,'RESERVE BALANCES'!AB:AB)/1000</f>
        <v>0</v>
      </c>
      <c r="H475" s="262">
        <f>SUMIF('RESERVE BALANCES'!$A:$A,$C475,'RESERVE BALANCES'!AC:AC)/1000</f>
        <v>0</v>
      </c>
      <c r="I475" s="262">
        <f>SUMIF('RESERVE BALANCES'!$A:$A,$C475,'RESERVE BALANCES'!AD:AD)/1000</f>
        <v>0</v>
      </c>
      <c r="J475" s="262">
        <f>SUMIF('RESERVE BALANCES'!$A:$A,$C475,'RESERVE BALANCES'!AE:AE)/1000</f>
        <v>0</v>
      </c>
      <c r="K475" s="262">
        <f>SUMIF('RESERVE BALANCES'!$A:$A,$C475,'RESERVE BALANCES'!AF:AF)/1000</f>
        <v>0</v>
      </c>
      <c r="L475" s="262">
        <f>SUMIF('RESERVE BALANCES'!$A:$A,$C475,'RESERVE BALANCES'!AG:AG)/1000</f>
        <v>0</v>
      </c>
      <c r="M475" s="262">
        <f>SUMIF('RESERVE BALANCES'!$A:$A,$C475,'RESERVE BALANCES'!AH:AH)/1000</f>
        <v>0</v>
      </c>
      <c r="N475" s="262">
        <f>SUMIF('RESERVE BALANCES'!$A:$A,$C475,'RESERVE BALANCES'!AI:AI)/1000</f>
        <v>0</v>
      </c>
      <c r="O475" s="262">
        <f>SUMIF('RESERVE BALANCES'!$A:$A,$C475,'RESERVE BALANCES'!AJ:AJ)/1000</f>
        <v>0</v>
      </c>
      <c r="P475" s="262">
        <f>SUMIF('RESERVE BALANCES'!$A:$A,$C475,'RESERVE BALANCES'!AK:AK)/1000</f>
        <v>0</v>
      </c>
      <c r="Q475" s="262">
        <f>SUMIF('RESERVE BALANCES'!$A:$A,$C475,'RESERVE BALANCES'!AL:AL)/1000</f>
        <v>0</v>
      </c>
      <c r="R475" s="262">
        <f>SUMIF('RESERVE BALANCES'!$A:$A,$C475,'RESERVE BALANCES'!AM:AM)/1000</f>
        <v>0</v>
      </c>
      <c r="S475" s="22">
        <f>SUM(F475:R475)/(13)</f>
        <v>0</v>
      </c>
      <c r="U475" s="263">
        <f>S475-('B-09 2025R'!T475/1)</f>
        <v>0</v>
      </c>
    </row>
    <row r="476" spans="1:21" ht="13.8" thickBot="1" x14ac:dyDescent="0.3">
      <c r="A476" s="253">
        <f t="shared" si="89"/>
        <v>8</v>
      </c>
      <c r="B476" s="258"/>
      <c r="C476" s="253"/>
      <c r="D476" s="60" t="s">
        <v>198</v>
      </c>
      <c r="E476" s="61"/>
      <c r="F476" s="107">
        <f>SUM(F471:F475)</f>
        <v>0</v>
      </c>
      <c r="G476" s="107">
        <f t="shared" ref="G476:R476" si="90">SUM(G471:G475)</f>
        <v>0</v>
      </c>
      <c r="H476" s="107">
        <f t="shared" si="90"/>
        <v>0</v>
      </c>
      <c r="I476" s="107">
        <f t="shared" si="90"/>
        <v>0</v>
      </c>
      <c r="J476" s="107">
        <f t="shared" si="90"/>
        <v>0</v>
      </c>
      <c r="K476" s="107">
        <f t="shared" si="90"/>
        <v>0</v>
      </c>
      <c r="L476" s="107">
        <f t="shared" si="90"/>
        <v>0</v>
      </c>
      <c r="M476" s="107">
        <f t="shared" si="90"/>
        <v>0</v>
      </c>
      <c r="N476" s="107">
        <f t="shared" si="90"/>
        <v>0</v>
      </c>
      <c r="O476" s="107">
        <f t="shared" si="90"/>
        <v>0</v>
      </c>
      <c r="P476" s="107">
        <f t="shared" si="90"/>
        <v>0</v>
      </c>
      <c r="Q476" s="107">
        <f t="shared" si="90"/>
        <v>0</v>
      </c>
      <c r="R476" s="107">
        <f t="shared" si="90"/>
        <v>0</v>
      </c>
      <c r="S476" s="107">
        <f t="shared" ref="S476" si="91">SUM(S471:S475)</f>
        <v>0</v>
      </c>
      <c r="U476" s="263">
        <f>S476-('B-09 2025R'!T476/1)</f>
        <v>0</v>
      </c>
    </row>
    <row r="477" spans="1:21" ht="13.8" thickTop="1" x14ac:dyDescent="0.25">
      <c r="A477" s="253">
        <f t="shared" si="89"/>
        <v>9</v>
      </c>
      <c r="B477" s="258"/>
      <c r="U477" s="300"/>
    </row>
    <row r="478" spans="1:21" x14ac:dyDescent="0.25">
      <c r="A478" s="253">
        <f t="shared" si="89"/>
        <v>10</v>
      </c>
      <c r="B478" s="258"/>
      <c r="C478" s="253"/>
      <c r="D478" s="64" t="s">
        <v>199</v>
      </c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280"/>
      <c r="U478" s="300"/>
    </row>
    <row r="479" spans="1:21" x14ac:dyDescent="0.25">
      <c r="A479" s="253">
        <f t="shared" si="89"/>
        <v>11</v>
      </c>
      <c r="B479" s="258"/>
      <c r="C479" s="253">
        <v>30315</v>
      </c>
      <c r="D479" s="34" t="s">
        <v>200</v>
      </c>
      <c r="F479" s="262">
        <f>SUMIF('RESERVE BALANCES'!$A:$A,$C479,'RESERVE BALANCES'!AA:AA)/1000</f>
        <v>176428.18205000006</v>
      </c>
      <c r="G479" s="262">
        <f>SUMIF('RESERVE BALANCES'!$A:$A,$C479,'RESERVE BALANCES'!AB:AB)/1000</f>
        <v>175832.15715000007</v>
      </c>
      <c r="H479" s="262">
        <f>SUMIF('RESERVE BALANCES'!$A:$A,$C479,'RESERVE BALANCES'!AC:AC)/1000</f>
        <v>179056.37387000007</v>
      </c>
      <c r="I479" s="262">
        <f>SUMIF('RESERVE BALANCES'!$A:$A,$C479,'RESERVE BALANCES'!AD:AD)/1000</f>
        <v>182282.90328000006</v>
      </c>
      <c r="J479" s="262">
        <f>SUMIF('RESERVE BALANCES'!$A:$A,$C479,'RESERVE BALANCES'!AE:AE)/1000</f>
        <v>185522.35372000007</v>
      </c>
      <c r="K479" s="262">
        <f>SUMIF('RESERVE BALANCES'!$A:$A,$C479,'RESERVE BALANCES'!AF:AF)/1000</f>
        <v>188706.78620000009</v>
      </c>
      <c r="L479" s="262">
        <f>SUMIF('RESERVE BALANCES'!$A:$A,$C479,'RESERVE BALANCES'!AG:AG)/1000</f>
        <v>191949.93214000008</v>
      </c>
      <c r="M479" s="262">
        <f>SUMIF('RESERVE BALANCES'!$A:$A,$C479,'RESERVE BALANCES'!AH:AH)/1000</f>
        <v>194874.89722000007</v>
      </c>
      <c r="N479" s="262">
        <f>SUMIF('RESERVE BALANCES'!$A:$A,$C479,'RESERVE BALANCES'!AI:AI)/1000</f>
        <v>197708.05787000008</v>
      </c>
      <c r="O479" s="262">
        <f>SUMIF('RESERVE BALANCES'!$A:$A,$C479,'RESERVE BALANCES'!AJ:AJ)/1000</f>
        <v>200951.54438000006</v>
      </c>
      <c r="P479" s="262">
        <f>SUMIF('RESERVE BALANCES'!$A:$A,$C479,'RESERVE BALANCES'!AK:AK)/1000</f>
        <v>204139.93044000003</v>
      </c>
      <c r="Q479" s="262">
        <f>SUMIF('RESERVE BALANCES'!$A:$A,$C479,'RESERVE BALANCES'!AL:AL)/1000</f>
        <v>207696.20476000002</v>
      </c>
      <c r="R479" s="262">
        <f>SUMIF('RESERVE BALANCES'!$A:$A,$C479,'RESERVE BALANCES'!AM:AM)/1000</f>
        <v>211266.77333000003</v>
      </c>
      <c r="S479" s="22">
        <f>SUM(F479:R479)/(13)</f>
        <v>192032.00741615397</v>
      </c>
      <c r="U479" s="263">
        <f>S479-('B-09 2025R'!T479/1)</f>
        <v>-3.8460129871964455E-6</v>
      </c>
    </row>
    <row r="480" spans="1:21" x14ac:dyDescent="0.25">
      <c r="A480" s="253">
        <f t="shared" si="89"/>
        <v>12</v>
      </c>
      <c r="B480" s="258"/>
      <c r="C480" s="253">
        <v>30302</v>
      </c>
      <c r="D480" s="248" t="s">
        <v>201</v>
      </c>
      <c r="F480" s="262">
        <f>SUMIF('RESERVE BALANCES'!$A:$A,$C480,'RESERVE BALANCES'!AA:AA)/1000</f>
        <v>0</v>
      </c>
      <c r="G480" s="262">
        <f>SUMIF('RESERVE BALANCES'!$A:$A,$C480,'RESERVE BALANCES'!AB:AB)/1000</f>
        <v>0</v>
      </c>
      <c r="H480" s="262">
        <f>SUMIF('RESERVE BALANCES'!$A:$A,$C480,'RESERVE BALANCES'!AC:AC)/1000</f>
        <v>0</v>
      </c>
      <c r="I480" s="262">
        <f>SUMIF('RESERVE BALANCES'!$A:$A,$C480,'RESERVE BALANCES'!AD:AD)/1000</f>
        <v>0</v>
      </c>
      <c r="J480" s="262">
        <f>SUMIF('RESERVE BALANCES'!$A:$A,$C480,'RESERVE BALANCES'!AE:AE)/1000</f>
        <v>0</v>
      </c>
      <c r="K480" s="262">
        <f>SUMIF('RESERVE BALANCES'!$A:$A,$C480,'RESERVE BALANCES'!AF:AF)/1000</f>
        <v>0</v>
      </c>
      <c r="L480" s="262">
        <f>SUMIF('RESERVE BALANCES'!$A:$A,$C480,'RESERVE BALANCES'!AG:AG)/1000</f>
        <v>0</v>
      </c>
      <c r="M480" s="262">
        <f>SUMIF('RESERVE BALANCES'!$A:$A,$C480,'RESERVE BALANCES'!AH:AH)/1000</f>
        <v>0</v>
      </c>
      <c r="N480" s="262">
        <f>SUMIF('RESERVE BALANCES'!$A:$A,$C480,'RESERVE BALANCES'!AI:AI)/1000</f>
        <v>0</v>
      </c>
      <c r="O480" s="262">
        <f>SUMIF('RESERVE BALANCES'!$A:$A,$C480,'RESERVE BALANCES'!AJ:AJ)/1000</f>
        <v>0</v>
      </c>
      <c r="P480" s="262">
        <f>SUMIF('RESERVE BALANCES'!$A:$A,$C480,'RESERVE BALANCES'!AK:AK)/1000</f>
        <v>0</v>
      </c>
      <c r="Q480" s="262">
        <f>SUMIF('RESERVE BALANCES'!$A:$A,$C480,'RESERVE BALANCES'!AL:AL)/1000</f>
        <v>0</v>
      </c>
      <c r="R480" s="262">
        <f>SUMIF('RESERVE BALANCES'!$A:$A,$C480,'RESERVE BALANCES'!AM:AM)/1000</f>
        <v>0</v>
      </c>
      <c r="S480" s="22">
        <f>SUM(F480:R480)/(13)</f>
        <v>0</v>
      </c>
      <c r="U480" s="263">
        <f>S480-('B-09 2025R'!T480/1)</f>
        <v>0</v>
      </c>
    </row>
    <row r="481" spans="1:21" x14ac:dyDescent="0.25">
      <c r="A481" s="253">
        <f t="shared" si="89"/>
        <v>13</v>
      </c>
      <c r="B481" s="258"/>
      <c r="C481" s="253">
        <v>30399</v>
      </c>
      <c r="D481" s="248" t="s">
        <v>202</v>
      </c>
      <c r="F481" s="262">
        <f>SUMIF('RESERVE BALANCES'!$A:$A,$C481,'RESERVE BALANCES'!AA:AA)/1000</f>
        <v>362.89123999999987</v>
      </c>
      <c r="G481" s="262">
        <f>SUMIF('RESERVE BALANCES'!$A:$A,$C481,'RESERVE BALANCES'!AB:AB)/1000</f>
        <v>375.59647999999987</v>
      </c>
      <c r="H481" s="262">
        <f>SUMIF('RESERVE BALANCES'!$A:$A,$C481,'RESERVE BALANCES'!AC:AC)/1000</f>
        <v>388.30171999999988</v>
      </c>
      <c r="I481" s="262">
        <f>SUMIF('RESERVE BALANCES'!$A:$A,$C481,'RESERVE BALANCES'!AD:AD)/1000</f>
        <v>401.00695999999982</v>
      </c>
      <c r="J481" s="262">
        <f>SUMIF('RESERVE BALANCES'!$A:$A,$C481,'RESERVE BALANCES'!AE:AE)/1000</f>
        <v>413.71219999999983</v>
      </c>
      <c r="K481" s="262">
        <f>SUMIF('RESERVE BALANCES'!$A:$A,$C481,'RESERVE BALANCES'!AF:AF)/1000</f>
        <v>426.41743999999983</v>
      </c>
      <c r="L481" s="262">
        <f>SUMIF('RESERVE BALANCES'!$A:$A,$C481,'RESERVE BALANCES'!AG:AG)/1000</f>
        <v>439.12267999999983</v>
      </c>
      <c r="M481" s="262">
        <f>SUMIF('RESERVE BALANCES'!$A:$A,$C481,'RESERVE BALANCES'!AH:AH)/1000</f>
        <v>451.82791999999984</v>
      </c>
      <c r="N481" s="262">
        <f>SUMIF('RESERVE BALANCES'!$A:$A,$C481,'RESERVE BALANCES'!AI:AI)/1000</f>
        <v>464.53315999999978</v>
      </c>
      <c r="O481" s="262">
        <f>SUMIF('RESERVE BALANCES'!$A:$A,$C481,'RESERVE BALANCES'!AJ:AJ)/1000</f>
        <v>477.23839999999979</v>
      </c>
      <c r="P481" s="262">
        <f>SUMIF('RESERVE BALANCES'!$A:$A,$C481,'RESERVE BALANCES'!AK:AK)/1000</f>
        <v>489.94363999999979</v>
      </c>
      <c r="Q481" s="262">
        <f>SUMIF('RESERVE BALANCES'!$A:$A,$C481,'RESERVE BALANCES'!AL:AL)/1000</f>
        <v>502.64887999999979</v>
      </c>
      <c r="R481" s="262">
        <f>SUMIF('RESERVE BALANCES'!$A:$A,$C481,'RESERVE BALANCES'!AM:AM)/1000</f>
        <v>515.35411999999974</v>
      </c>
      <c r="S481" s="22">
        <f>SUM(F481:R481)/(13)</f>
        <v>439.12267999999983</v>
      </c>
      <c r="U481" s="263">
        <f>S481-('B-09 2025R'!T481/1)</f>
        <v>0</v>
      </c>
    </row>
    <row r="482" spans="1:21" ht="13.8" thickBot="1" x14ac:dyDescent="0.3">
      <c r="A482" s="253">
        <f t="shared" si="89"/>
        <v>14</v>
      </c>
      <c r="D482" s="60" t="s">
        <v>203</v>
      </c>
      <c r="E482" s="65"/>
      <c r="F482" s="107">
        <f t="shared" ref="F482" si="92">SUM(F479:F481)</f>
        <v>176791.07329000006</v>
      </c>
      <c r="G482" s="107">
        <f t="shared" ref="G482:R482" si="93">SUM(G479:G481)</f>
        <v>176207.75363000008</v>
      </c>
      <c r="H482" s="107">
        <f t="shared" si="93"/>
        <v>179444.67559000006</v>
      </c>
      <c r="I482" s="107">
        <f t="shared" si="93"/>
        <v>182683.91024000006</v>
      </c>
      <c r="J482" s="107">
        <f t="shared" si="93"/>
        <v>185936.06592000008</v>
      </c>
      <c r="K482" s="107">
        <f t="shared" si="93"/>
        <v>189133.20364000008</v>
      </c>
      <c r="L482" s="107">
        <f t="shared" si="93"/>
        <v>192389.05482000008</v>
      </c>
      <c r="M482" s="107">
        <f t="shared" si="93"/>
        <v>195326.72514000008</v>
      </c>
      <c r="N482" s="107">
        <f t="shared" si="93"/>
        <v>198172.59103000007</v>
      </c>
      <c r="O482" s="107">
        <f t="shared" si="93"/>
        <v>201428.78278000007</v>
      </c>
      <c r="P482" s="107">
        <f t="shared" si="93"/>
        <v>204629.87408000004</v>
      </c>
      <c r="Q482" s="107">
        <f t="shared" si="93"/>
        <v>208198.85364000002</v>
      </c>
      <c r="R482" s="107">
        <f t="shared" si="93"/>
        <v>211782.12745000003</v>
      </c>
      <c r="S482" s="107">
        <f t="shared" ref="S482" si="94">SUM(S479:S481)</f>
        <v>192471.13009615397</v>
      </c>
      <c r="U482" s="263">
        <f>S482-('B-09 2025R'!T482/1)</f>
        <v>-3.8460129871964455E-6</v>
      </c>
    </row>
    <row r="483" spans="1:21" ht="13.8" thickTop="1" x14ac:dyDescent="0.25">
      <c r="A483" s="253">
        <f t="shared" si="89"/>
        <v>15</v>
      </c>
      <c r="U483" s="300"/>
    </row>
    <row r="484" spans="1:21" x14ac:dyDescent="0.25">
      <c r="A484" s="253">
        <f t="shared" si="89"/>
        <v>16</v>
      </c>
      <c r="D484" s="289" t="s">
        <v>204</v>
      </c>
      <c r="U484" s="300"/>
    </row>
    <row r="485" spans="1:21" x14ac:dyDescent="0.25">
      <c r="A485" s="253">
        <f t="shared" si="89"/>
        <v>17</v>
      </c>
      <c r="C485" s="253">
        <v>31700</v>
      </c>
      <c r="D485" s="248" t="s">
        <v>205</v>
      </c>
      <c r="F485" s="262">
        <f>SUMIF('RESERVE BALANCES'!$A:$A,$C485,'RESERVE BALANCES'!AA:AA)/1000</f>
        <v>1504.3388399999881</v>
      </c>
      <c r="G485" s="262">
        <f>SUMIF('RESERVE BALANCES'!$A:$A,$C485,'RESERVE BALANCES'!AB:AB)/1000</f>
        <v>1517.4123199999879</v>
      </c>
      <c r="H485" s="262">
        <f>SUMIF('RESERVE BALANCES'!$A:$A,$C485,'RESERVE BALANCES'!AC:AC)/1000</f>
        <v>1530.4857999999879</v>
      </c>
      <c r="I485" s="262">
        <f>SUMIF('RESERVE BALANCES'!$A:$A,$C485,'RESERVE BALANCES'!AD:AD)/1000</f>
        <v>1543.5592799999879</v>
      </c>
      <c r="J485" s="262">
        <f>SUMIF('RESERVE BALANCES'!$A:$A,$C485,'RESERVE BALANCES'!AE:AE)/1000</f>
        <v>1556.6327599999879</v>
      </c>
      <c r="K485" s="262">
        <f>SUMIF('RESERVE BALANCES'!$A:$A,$C485,'RESERVE BALANCES'!AF:AF)/1000</f>
        <v>1569.7062399999879</v>
      </c>
      <c r="L485" s="262">
        <f>SUMIF('RESERVE BALANCES'!$A:$A,$C485,'RESERVE BALANCES'!AG:AG)/1000</f>
        <v>1582.7797199999879</v>
      </c>
      <c r="M485" s="262">
        <f>SUMIF('RESERVE BALANCES'!$A:$A,$C485,'RESERVE BALANCES'!AH:AH)/1000</f>
        <v>1595.8531999999877</v>
      </c>
      <c r="N485" s="262">
        <f>SUMIF('RESERVE BALANCES'!$A:$A,$C485,'RESERVE BALANCES'!AI:AI)/1000</f>
        <v>1608.9266799999878</v>
      </c>
      <c r="O485" s="262">
        <f>SUMIF('RESERVE BALANCES'!$A:$A,$C485,'RESERVE BALANCES'!AJ:AJ)/1000</f>
        <v>1622.0001599999878</v>
      </c>
      <c r="P485" s="262">
        <f>SUMIF('RESERVE BALANCES'!$A:$A,$C485,'RESERVE BALANCES'!AK:AK)/1000</f>
        <v>1635.0736399999878</v>
      </c>
      <c r="Q485" s="262">
        <f>SUMIF('RESERVE BALANCES'!$A:$A,$C485,'RESERVE BALANCES'!AL:AL)/1000</f>
        <v>1648.1471199999878</v>
      </c>
      <c r="R485" s="262">
        <f>SUMIF('RESERVE BALANCES'!$A:$A,$C485,'RESERVE BALANCES'!AM:AM)/1000</f>
        <v>1661.2205999999878</v>
      </c>
      <c r="S485" s="22">
        <f>SUM(F485:R485)/(13)</f>
        <v>1582.7797199999875</v>
      </c>
      <c r="U485" s="263">
        <f>S485-('B-09 2025R'!T485/1)</f>
        <v>-1.2505552149377763E-11</v>
      </c>
    </row>
    <row r="486" spans="1:21" x14ac:dyDescent="0.25">
      <c r="A486" s="253">
        <f t="shared" si="89"/>
        <v>18</v>
      </c>
      <c r="C486" s="253">
        <v>34700</v>
      </c>
      <c r="D486" s="248" t="s">
        <v>206</v>
      </c>
      <c r="F486" s="262">
        <f>SUMIF('RESERVE BALANCES'!$A:$A,$C486,'RESERVE BALANCES'!AA:AA)/1000</f>
        <v>1980.7820799999988</v>
      </c>
      <c r="G486" s="262">
        <f>SUMIF('RESERVE BALANCES'!$A:$A,$C486,'RESERVE BALANCES'!AB:AB)/1000</f>
        <v>2015.8480699999989</v>
      </c>
      <c r="H486" s="262">
        <f>SUMIF('RESERVE BALANCES'!$A:$A,$C486,'RESERVE BALANCES'!AC:AC)/1000</f>
        <v>2050.9140599999987</v>
      </c>
      <c r="I486" s="262">
        <f>SUMIF('RESERVE BALANCES'!$A:$A,$C486,'RESERVE BALANCES'!AD:AD)/1000</f>
        <v>2085.9800499999988</v>
      </c>
      <c r="J486" s="262">
        <f>SUMIF('RESERVE BALANCES'!$A:$A,$C486,'RESERVE BALANCES'!AE:AE)/1000</f>
        <v>2121.0460399999993</v>
      </c>
      <c r="K486" s="262">
        <f>SUMIF('RESERVE BALANCES'!$A:$A,$C486,'RESERVE BALANCES'!AF:AF)/1000</f>
        <v>2156.1120299999993</v>
      </c>
      <c r="L486" s="262">
        <f>SUMIF('RESERVE BALANCES'!$A:$A,$C486,'RESERVE BALANCES'!AG:AG)/1000</f>
        <v>2191.1780199999994</v>
      </c>
      <c r="M486" s="262">
        <f>SUMIF('RESERVE BALANCES'!$A:$A,$C486,'RESERVE BALANCES'!AH:AH)/1000</f>
        <v>2226.2440099999999</v>
      </c>
      <c r="N486" s="262">
        <f>SUMIF('RESERVE BALANCES'!$A:$A,$C486,'RESERVE BALANCES'!AI:AI)/1000</f>
        <v>2261.31</v>
      </c>
      <c r="O486" s="262">
        <f>SUMIF('RESERVE BALANCES'!$A:$A,$C486,'RESERVE BALANCES'!AJ:AJ)/1000</f>
        <v>2296.37599</v>
      </c>
      <c r="P486" s="262">
        <f>SUMIF('RESERVE BALANCES'!$A:$A,$C486,'RESERVE BALANCES'!AK:AK)/1000</f>
        <v>2331.4419800000005</v>
      </c>
      <c r="Q486" s="262">
        <f>SUMIF('RESERVE BALANCES'!$A:$A,$C486,'RESERVE BALANCES'!AL:AL)/1000</f>
        <v>2366.5079700000006</v>
      </c>
      <c r="R486" s="262">
        <f>SUMIF('RESERVE BALANCES'!$A:$A,$C486,'RESERVE BALANCES'!AM:AM)/1000</f>
        <v>2401.5739600000011</v>
      </c>
      <c r="S486" s="22">
        <f>SUM(F486:R486)/(13)</f>
        <v>2191.1780199999994</v>
      </c>
      <c r="U486" s="263">
        <f>S486-('B-09 2025R'!T486/1)</f>
        <v>0</v>
      </c>
    </row>
    <row r="487" spans="1:21" x14ac:dyDescent="0.25">
      <c r="A487" s="253">
        <f t="shared" si="89"/>
        <v>19</v>
      </c>
      <c r="B487" s="258"/>
      <c r="C487" s="253">
        <v>37400</v>
      </c>
      <c r="D487" s="248" t="s">
        <v>207</v>
      </c>
      <c r="F487" s="262">
        <f>SUMIF('RESERVE BALANCES'!$A:$A,$C487,'RESERVE BALANCES'!AA:AA)/1000</f>
        <v>1867.3122500000011</v>
      </c>
      <c r="G487" s="262">
        <f>SUMIF('RESERVE BALANCES'!$A:$A,$C487,'RESERVE BALANCES'!AB:AB)/1000</f>
        <v>1875.6658000000011</v>
      </c>
      <c r="H487" s="262">
        <f>SUMIF('RESERVE BALANCES'!$A:$A,$C487,'RESERVE BALANCES'!AC:AC)/1000</f>
        <v>1884.0193500000012</v>
      </c>
      <c r="I487" s="262">
        <f>SUMIF('RESERVE BALANCES'!$A:$A,$C487,'RESERVE BALANCES'!AD:AD)/1000</f>
        <v>1892.3729000000012</v>
      </c>
      <c r="J487" s="262">
        <f>SUMIF('RESERVE BALANCES'!$A:$A,$C487,'RESERVE BALANCES'!AE:AE)/1000</f>
        <v>1900.7264500000013</v>
      </c>
      <c r="K487" s="262">
        <f>SUMIF('RESERVE BALANCES'!$A:$A,$C487,'RESERVE BALANCES'!AF:AF)/1000</f>
        <v>1909.0800000000013</v>
      </c>
      <c r="L487" s="262">
        <f>SUMIF('RESERVE BALANCES'!$A:$A,$C487,'RESERVE BALANCES'!AG:AG)/1000</f>
        <v>1917.4335500000013</v>
      </c>
      <c r="M487" s="262">
        <f>SUMIF('RESERVE BALANCES'!$A:$A,$C487,'RESERVE BALANCES'!AH:AH)/1000</f>
        <v>1925.7871000000016</v>
      </c>
      <c r="N487" s="262">
        <f>SUMIF('RESERVE BALANCES'!$A:$A,$C487,'RESERVE BALANCES'!AI:AI)/1000</f>
        <v>1934.1406500000016</v>
      </c>
      <c r="O487" s="262">
        <f>SUMIF('RESERVE BALANCES'!$A:$A,$C487,'RESERVE BALANCES'!AJ:AJ)/1000</f>
        <v>1942.4942000000017</v>
      </c>
      <c r="P487" s="262">
        <f>SUMIF('RESERVE BALANCES'!$A:$A,$C487,'RESERVE BALANCES'!AK:AK)/1000</f>
        <v>1950.8477500000017</v>
      </c>
      <c r="Q487" s="262">
        <f>SUMIF('RESERVE BALANCES'!$A:$A,$C487,'RESERVE BALANCES'!AL:AL)/1000</f>
        <v>1959.2013000000018</v>
      </c>
      <c r="R487" s="262">
        <f>SUMIF('RESERVE BALANCES'!$A:$A,$C487,'RESERVE BALANCES'!AM:AM)/1000</f>
        <v>1967.5548500000018</v>
      </c>
      <c r="S487" s="22">
        <f>SUM(F487:R487)/(13)</f>
        <v>1917.4335500000013</v>
      </c>
      <c r="U487" s="263">
        <f>S487-('B-09 2025R'!T487/1)</f>
        <v>0</v>
      </c>
    </row>
    <row r="488" spans="1:21" x14ac:dyDescent="0.25">
      <c r="A488" s="253">
        <f t="shared" si="89"/>
        <v>20</v>
      </c>
      <c r="B488" s="258"/>
      <c r="C488" s="253">
        <v>39910</v>
      </c>
      <c r="D488" s="248" t="s">
        <v>208</v>
      </c>
      <c r="F488" s="262">
        <f>SUMIF('RESERVE BALANCES'!$A:$A,$C488,'RESERVE BALANCES'!AA:AA)/1000</f>
        <v>140.83512999999994</v>
      </c>
      <c r="G488" s="262">
        <f>SUMIF('RESERVE BALANCES'!$A:$A,$C488,'RESERVE BALANCES'!AB:AB)/1000</f>
        <v>141.79971999999995</v>
      </c>
      <c r="H488" s="262">
        <f>SUMIF('RESERVE BALANCES'!$A:$A,$C488,'RESERVE BALANCES'!AC:AC)/1000</f>
        <v>142.76430999999994</v>
      </c>
      <c r="I488" s="262">
        <f>SUMIF('RESERVE BALANCES'!$A:$A,$C488,'RESERVE BALANCES'!AD:AD)/1000</f>
        <v>143.72889999999992</v>
      </c>
      <c r="J488" s="262">
        <f>SUMIF('RESERVE BALANCES'!$A:$A,$C488,'RESERVE BALANCES'!AE:AE)/1000</f>
        <v>144.69348999999994</v>
      </c>
      <c r="K488" s="262">
        <f>SUMIF('RESERVE BALANCES'!$A:$A,$C488,'RESERVE BALANCES'!AF:AF)/1000</f>
        <v>145.65807999999993</v>
      </c>
      <c r="L488" s="262">
        <f>SUMIF('RESERVE BALANCES'!$A:$A,$C488,'RESERVE BALANCES'!AG:AG)/1000</f>
        <v>146.62266999999991</v>
      </c>
      <c r="M488" s="262">
        <f>SUMIF('RESERVE BALANCES'!$A:$A,$C488,'RESERVE BALANCES'!AH:AH)/1000</f>
        <v>147.58725999999993</v>
      </c>
      <c r="N488" s="262">
        <f>SUMIF('RESERVE BALANCES'!$A:$A,$C488,'RESERVE BALANCES'!AI:AI)/1000</f>
        <v>148.55184999999992</v>
      </c>
      <c r="O488" s="262">
        <f>SUMIF('RESERVE BALANCES'!$A:$A,$C488,'RESERVE BALANCES'!AJ:AJ)/1000</f>
        <v>149.5164399999999</v>
      </c>
      <c r="P488" s="262">
        <f>SUMIF('RESERVE BALANCES'!$A:$A,$C488,'RESERVE BALANCES'!AK:AK)/1000</f>
        <v>150.48102999999992</v>
      </c>
      <c r="Q488" s="262">
        <f>SUMIF('RESERVE BALANCES'!$A:$A,$C488,'RESERVE BALANCES'!AL:AL)/1000</f>
        <v>151.44561999999991</v>
      </c>
      <c r="R488" s="262">
        <f>SUMIF('RESERVE BALANCES'!$A:$A,$C488,'RESERVE BALANCES'!AM:AM)/1000</f>
        <v>152.41020999999989</v>
      </c>
      <c r="S488" s="22">
        <f>SUM(F488:R488)/(13)</f>
        <v>146.62266999999991</v>
      </c>
      <c r="U488" s="263">
        <f>S488-('B-09 2025R'!T488/1)</f>
        <v>0</v>
      </c>
    </row>
    <row r="489" spans="1:21" ht="13.8" thickBot="1" x14ac:dyDescent="0.3">
      <c r="A489" s="253">
        <f t="shared" si="89"/>
        <v>21</v>
      </c>
      <c r="B489" s="258"/>
      <c r="D489" s="289" t="s">
        <v>209</v>
      </c>
      <c r="F489" s="290">
        <f t="shared" ref="F489" si="95">SUM(F485:F488)</f>
        <v>5493.268299999987</v>
      </c>
      <c r="G489" s="290">
        <f t="shared" ref="G489:R489" si="96">SUM(G485:G488)</f>
        <v>5550.7259099999874</v>
      </c>
      <c r="H489" s="290">
        <f t="shared" si="96"/>
        <v>5608.1835199999878</v>
      </c>
      <c r="I489" s="290">
        <f t="shared" si="96"/>
        <v>5665.6411299999882</v>
      </c>
      <c r="J489" s="290">
        <f t="shared" si="96"/>
        <v>5723.0987399999876</v>
      </c>
      <c r="K489" s="290">
        <f t="shared" si="96"/>
        <v>5780.5563499999889</v>
      </c>
      <c r="L489" s="290">
        <f t="shared" si="96"/>
        <v>5838.0139599999884</v>
      </c>
      <c r="M489" s="290">
        <f t="shared" si="96"/>
        <v>5895.4715699999897</v>
      </c>
      <c r="N489" s="290">
        <f t="shared" si="96"/>
        <v>5952.9291799999892</v>
      </c>
      <c r="O489" s="290">
        <f t="shared" si="96"/>
        <v>6010.3867899999896</v>
      </c>
      <c r="P489" s="290">
        <f t="shared" si="96"/>
        <v>6067.8443999999899</v>
      </c>
      <c r="Q489" s="290">
        <f t="shared" si="96"/>
        <v>6125.3020099999894</v>
      </c>
      <c r="R489" s="290">
        <f t="shared" si="96"/>
        <v>6182.7596199999907</v>
      </c>
      <c r="S489" s="290">
        <f t="shared" ref="S489" si="97">SUM(S485:S488)</f>
        <v>5838.0139599999884</v>
      </c>
      <c r="U489" s="263">
        <f>S489-('B-09 2025R'!T489/1)</f>
        <v>-1.0913936421275139E-11</v>
      </c>
    </row>
    <row r="490" spans="1:21" ht="13.8" thickTop="1" x14ac:dyDescent="0.25">
      <c r="A490" s="253">
        <f t="shared" si="89"/>
        <v>22</v>
      </c>
      <c r="B490" s="258"/>
      <c r="D490" s="289"/>
      <c r="S490" s="291"/>
      <c r="U490" s="300"/>
    </row>
    <row r="491" spans="1:21" x14ac:dyDescent="0.25">
      <c r="A491" s="253">
        <f t="shared" si="89"/>
        <v>23</v>
      </c>
      <c r="B491" s="258"/>
      <c r="D491" s="248" t="s">
        <v>210</v>
      </c>
      <c r="U491" s="300"/>
    </row>
    <row r="492" spans="1:21" x14ac:dyDescent="0.25">
      <c r="A492" s="253">
        <f t="shared" si="89"/>
        <v>24</v>
      </c>
      <c r="B492" s="258"/>
      <c r="C492" s="253">
        <v>10110</v>
      </c>
      <c r="D492" s="248" t="s">
        <v>211</v>
      </c>
      <c r="F492" s="262">
        <v>0</v>
      </c>
      <c r="G492" s="262">
        <v>0</v>
      </c>
      <c r="H492" s="262">
        <v>0</v>
      </c>
      <c r="I492" s="262">
        <v>0</v>
      </c>
      <c r="J492" s="262">
        <v>0</v>
      </c>
      <c r="K492" s="262">
        <v>0</v>
      </c>
      <c r="L492" s="262">
        <v>0</v>
      </c>
      <c r="M492" s="262">
        <v>0</v>
      </c>
      <c r="N492" s="262">
        <v>0</v>
      </c>
      <c r="O492" s="262">
        <v>0</v>
      </c>
      <c r="P492" s="262">
        <v>0</v>
      </c>
      <c r="Q492" s="262">
        <v>0</v>
      </c>
      <c r="R492" s="262">
        <v>0</v>
      </c>
      <c r="S492" s="22">
        <f>SUM(F492:R492)/(13)</f>
        <v>0</v>
      </c>
      <c r="U492" s="263">
        <f>S492-('B-09 2025R'!T492/1)</f>
        <v>0</v>
      </c>
    </row>
    <row r="493" spans="1:21" x14ac:dyDescent="0.25">
      <c r="A493" s="253">
        <f t="shared" si="89"/>
        <v>25</v>
      </c>
      <c r="B493" s="258"/>
      <c r="C493" s="253">
        <v>10112</v>
      </c>
      <c r="D493" s="248" t="s">
        <v>212</v>
      </c>
      <c r="F493" s="262">
        <v>0</v>
      </c>
      <c r="G493" s="262">
        <v>0</v>
      </c>
      <c r="H493" s="262">
        <v>0</v>
      </c>
      <c r="I493" s="262">
        <v>0</v>
      </c>
      <c r="J493" s="262">
        <v>0</v>
      </c>
      <c r="K493" s="262">
        <v>0</v>
      </c>
      <c r="L493" s="262">
        <v>0</v>
      </c>
      <c r="M493" s="262">
        <v>0</v>
      </c>
      <c r="N493" s="262">
        <v>0</v>
      </c>
      <c r="O493" s="262">
        <v>0</v>
      </c>
      <c r="P493" s="262">
        <v>0</v>
      </c>
      <c r="Q493" s="262">
        <v>0</v>
      </c>
      <c r="R493" s="262">
        <v>0</v>
      </c>
      <c r="S493" s="22">
        <f>SUM(F493:R493)/(13)</f>
        <v>0</v>
      </c>
      <c r="U493" s="263">
        <f>S493-('B-09 2025R'!T493/1)</f>
        <v>0</v>
      </c>
    </row>
    <row r="494" spans="1:21" ht="13.8" thickBot="1" x14ac:dyDescent="0.3">
      <c r="A494" s="253">
        <f t="shared" si="89"/>
        <v>26</v>
      </c>
      <c r="B494" s="258"/>
      <c r="C494" s="253"/>
      <c r="D494" s="248" t="s">
        <v>213</v>
      </c>
      <c r="F494" s="107">
        <f>SUM(F492:F493)</f>
        <v>0</v>
      </c>
      <c r="G494" s="107">
        <f t="shared" ref="G494:R494" si="98">SUM(G492:G493)</f>
        <v>0</v>
      </c>
      <c r="H494" s="107">
        <f t="shared" si="98"/>
        <v>0</v>
      </c>
      <c r="I494" s="107">
        <f t="shared" si="98"/>
        <v>0</v>
      </c>
      <c r="J494" s="107">
        <f t="shared" si="98"/>
        <v>0</v>
      </c>
      <c r="K494" s="107">
        <f t="shared" si="98"/>
        <v>0</v>
      </c>
      <c r="L494" s="107">
        <f t="shared" si="98"/>
        <v>0</v>
      </c>
      <c r="M494" s="107">
        <f t="shared" si="98"/>
        <v>0</v>
      </c>
      <c r="N494" s="107">
        <f t="shared" si="98"/>
        <v>0</v>
      </c>
      <c r="O494" s="107">
        <f t="shared" si="98"/>
        <v>0</v>
      </c>
      <c r="P494" s="107">
        <f t="shared" si="98"/>
        <v>0</v>
      </c>
      <c r="Q494" s="107">
        <f t="shared" si="98"/>
        <v>0</v>
      </c>
      <c r="R494" s="107">
        <f t="shared" si="98"/>
        <v>0</v>
      </c>
      <c r="S494" s="107">
        <f t="shared" ref="S494" si="99">SUM(S492:S493)</f>
        <v>0</v>
      </c>
      <c r="U494" s="263">
        <f>S494-('B-09 2025R'!T494/1)</f>
        <v>0</v>
      </c>
    </row>
    <row r="495" spans="1:21" ht="13.8" thickTop="1" x14ac:dyDescent="0.25">
      <c r="A495" s="253">
        <f t="shared" si="89"/>
        <v>27</v>
      </c>
      <c r="B495" s="258"/>
      <c r="U495" s="300"/>
    </row>
    <row r="496" spans="1:21" ht="13.8" thickBot="1" x14ac:dyDescent="0.3">
      <c r="A496" s="253">
        <f t="shared" si="89"/>
        <v>28</v>
      </c>
      <c r="B496" s="258"/>
      <c r="D496" s="249" t="s">
        <v>214</v>
      </c>
      <c r="F496" s="58">
        <f>F482+F476+F454+F489+F494</f>
        <v>3859853.1772200004</v>
      </c>
      <c r="G496" s="58">
        <f t="shared" ref="G496:R496" si="100">G482+G476+G454+G489+G494</f>
        <v>3885672.4277900001</v>
      </c>
      <c r="H496" s="58">
        <f t="shared" si="100"/>
        <v>3920694.4689300004</v>
      </c>
      <c r="I496" s="58">
        <f t="shared" si="100"/>
        <v>3952165.1195200006</v>
      </c>
      <c r="J496" s="58">
        <f t="shared" si="100"/>
        <v>3985810.9598400006</v>
      </c>
      <c r="K496" s="58">
        <f t="shared" si="100"/>
        <v>4001511.155830001</v>
      </c>
      <c r="L496" s="58">
        <f t="shared" si="100"/>
        <v>4034012.8706900002</v>
      </c>
      <c r="M496" s="58">
        <f t="shared" si="100"/>
        <v>4069016.2859900007</v>
      </c>
      <c r="N496" s="58">
        <f t="shared" si="100"/>
        <v>4105714.4362700004</v>
      </c>
      <c r="O496" s="58">
        <f t="shared" si="100"/>
        <v>4141827.2789099999</v>
      </c>
      <c r="P496" s="58">
        <f t="shared" si="100"/>
        <v>4169032.0701700002</v>
      </c>
      <c r="Q496" s="58">
        <f t="shared" si="100"/>
        <v>4205678.9626399996</v>
      </c>
      <c r="R496" s="58">
        <f t="shared" si="100"/>
        <v>4224043.5707200002</v>
      </c>
      <c r="S496" s="58">
        <f t="shared" ref="S496" si="101">S482+S476+S454+S489+S494</f>
        <v>4042694.8295784616</v>
      </c>
      <c r="U496" s="263">
        <f>S496-('B-09 2025R'!T496/1)</f>
        <v>8.4615312516689301E-6</v>
      </c>
    </row>
    <row r="497" spans="1:21" ht="13.8" thickTop="1" x14ac:dyDescent="0.25">
      <c r="A497" s="253">
        <f t="shared" si="89"/>
        <v>29</v>
      </c>
      <c r="B497" s="258"/>
      <c r="U497" s="300"/>
    </row>
    <row r="498" spans="1:21" x14ac:dyDescent="0.25">
      <c r="A498" s="253">
        <f t="shared" si="89"/>
        <v>30</v>
      </c>
      <c r="B498" s="258"/>
      <c r="D498" s="276" t="s">
        <v>215</v>
      </c>
      <c r="U498" s="300"/>
    </row>
    <row r="499" spans="1:21" x14ac:dyDescent="0.25">
      <c r="A499" s="253">
        <f t="shared" si="89"/>
        <v>31</v>
      </c>
      <c r="B499" s="258"/>
      <c r="C499" s="253">
        <v>11401</v>
      </c>
      <c r="D499" s="276" t="s">
        <v>216</v>
      </c>
      <c r="F499" s="262">
        <f>SUMIF('RESERVE BALANCES'!$A:$A,$C499,'RESERVE BALANCES'!AA:AA)/1000</f>
        <v>5857.7488600000033</v>
      </c>
      <c r="G499" s="262">
        <f>SUMIF('RESERVE BALANCES'!$A:$A,$C499,'RESERVE BALANCES'!AB:AB)/1000</f>
        <v>5873.2279700000036</v>
      </c>
      <c r="H499" s="262">
        <f>SUMIF('RESERVE BALANCES'!$A:$A,$C499,'RESERVE BALANCES'!AC:AC)/1000</f>
        <v>5888.7070800000038</v>
      </c>
      <c r="I499" s="262">
        <f>SUMIF('RESERVE BALANCES'!$A:$A,$C499,'RESERVE BALANCES'!AD:AD)/1000</f>
        <v>5904.186190000004</v>
      </c>
      <c r="J499" s="262">
        <f>SUMIF('RESERVE BALANCES'!$A:$A,$C499,'RESERVE BALANCES'!AE:AE)/1000</f>
        <v>5919.6653000000042</v>
      </c>
      <c r="K499" s="262">
        <f>SUMIF('RESERVE BALANCES'!$A:$A,$C499,'RESERVE BALANCES'!AF:AF)/1000</f>
        <v>5935.1444100000044</v>
      </c>
      <c r="L499" s="262">
        <f>SUMIF('RESERVE BALANCES'!$A:$A,$C499,'RESERVE BALANCES'!AG:AG)/1000</f>
        <v>5950.6235200000056</v>
      </c>
      <c r="M499" s="262">
        <f>SUMIF('RESERVE BALANCES'!$A:$A,$C499,'RESERVE BALANCES'!AH:AH)/1000</f>
        <v>5966.1026300000058</v>
      </c>
      <c r="N499" s="262">
        <f>SUMIF('RESERVE BALANCES'!$A:$A,$C499,'RESERVE BALANCES'!AI:AI)/1000</f>
        <v>5981.581740000006</v>
      </c>
      <c r="O499" s="262">
        <f>SUMIF('RESERVE BALANCES'!$A:$A,$C499,'RESERVE BALANCES'!AJ:AJ)/1000</f>
        <v>5997.0608500000062</v>
      </c>
      <c r="P499" s="262">
        <f>SUMIF('RESERVE BALANCES'!$A:$A,$C499,'RESERVE BALANCES'!AK:AK)/1000</f>
        <v>6012.5399600000064</v>
      </c>
      <c r="Q499" s="262">
        <f>SUMIF('RESERVE BALANCES'!$A:$A,$C499,'RESERVE BALANCES'!AL:AL)/1000</f>
        <v>6028.0190700000066</v>
      </c>
      <c r="R499" s="262">
        <f>SUMIF('RESERVE BALANCES'!$A:$A,$C499,'RESERVE BALANCES'!AM:AM)/1000</f>
        <v>6043.4981800000069</v>
      </c>
      <c r="S499" s="22">
        <f>SUM(F499:R499)/(13)</f>
        <v>5950.6235200000065</v>
      </c>
      <c r="U499" s="263">
        <f>S499-('B-09 2025R'!T499/1)</f>
        <v>7.2759576141834259E-12</v>
      </c>
    </row>
    <row r="500" spans="1:21" x14ac:dyDescent="0.25">
      <c r="A500" s="253">
        <f t="shared" si="89"/>
        <v>32</v>
      </c>
      <c r="B500" s="258"/>
      <c r="C500" s="253">
        <v>11402</v>
      </c>
      <c r="D500" s="276" t="s">
        <v>217</v>
      </c>
      <c r="F500" s="262">
        <f>SUMIF('RESERVE BALANCES'!$A:$A,$C500,'RESERVE BALANCES'!AA:AA)/1000</f>
        <v>886.71492999999884</v>
      </c>
      <c r="G500" s="262">
        <f>SUMIF('RESERVE BALANCES'!$A:$A,$C500,'RESERVE BALANCES'!AB:AB)/1000</f>
        <v>890.20664999999883</v>
      </c>
      <c r="H500" s="262">
        <f>SUMIF('RESERVE BALANCES'!$A:$A,$C500,'RESERVE BALANCES'!AC:AC)/1000</f>
        <v>893.69836999999882</v>
      </c>
      <c r="I500" s="262">
        <f>SUMIF('RESERVE BALANCES'!$A:$A,$C500,'RESERVE BALANCES'!AD:AD)/1000</f>
        <v>897.1900899999988</v>
      </c>
      <c r="J500" s="262">
        <f>SUMIF('RESERVE BALANCES'!$A:$A,$C500,'RESERVE BALANCES'!AE:AE)/1000</f>
        <v>900.68180999999879</v>
      </c>
      <c r="K500" s="262">
        <f>SUMIF('RESERVE BALANCES'!$A:$A,$C500,'RESERVE BALANCES'!AF:AF)/1000</f>
        <v>904.17352999999878</v>
      </c>
      <c r="L500" s="262">
        <f>SUMIF('RESERVE BALANCES'!$A:$A,$C500,'RESERVE BALANCES'!AG:AG)/1000</f>
        <v>907.66524999999876</v>
      </c>
      <c r="M500" s="262">
        <f>SUMIF('RESERVE BALANCES'!$A:$A,$C500,'RESERVE BALANCES'!AH:AH)/1000</f>
        <v>911.15696999999864</v>
      </c>
      <c r="N500" s="262">
        <f>SUMIF('RESERVE BALANCES'!$A:$A,$C500,'RESERVE BALANCES'!AI:AI)/1000</f>
        <v>914.64868999999862</v>
      </c>
      <c r="O500" s="262">
        <f>SUMIF('RESERVE BALANCES'!$A:$A,$C500,'RESERVE BALANCES'!AJ:AJ)/1000</f>
        <v>918.14040999999861</v>
      </c>
      <c r="P500" s="262">
        <f>SUMIF('RESERVE BALANCES'!$A:$A,$C500,'RESERVE BALANCES'!AK:AK)/1000</f>
        <v>921.6321299999986</v>
      </c>
      <c r="Q500" s="262">
        <f>SUMIF('RESERVE BALANCES'!$A:$A,$C500,'RESERVE BALANCES'!AL:AL)/1000</f>
        <v>925.12384999999858</v>
      </c>
      <c r="R500" s="262">
        <f>SUMIF('RESERVE BALANCES'!$A:$A,$C500,'RESERVE BALANCES'!AM:AM)/1000</f>
        <v>928.61556999999857</v>
      </c>
      <c r="S500" s="22">
        <f>SUM(F500:R500)/(13)</f>
        <v>907.66524999999865</v>
      </c>
      <c r="U500" s="263">
        <f>S500-('B-09 2025R'!T500/1)</f>
        <v>-1.3642420526593924E-12</v>
      </c>
    </row>
    <row r="501" spans="1:21" x14ac:dyDescent="0.25">
      <c r="A501" s="253">
        <f t="shared" si="89"/>
        <v>33</v>
      </c>
      <c r="B501" s="258"/>
      <c r="C501" s="253">
        <v>11403</v>
      </c>
      <c r="D501" s="248" t="s">
        <v>218</v>
      </c>
      <c r="F501" s="262">
        <f>SUMIF('RESERVE BALANCES'!$A:$A,$C501,'RESERVE BALANCES'!AA:AA)/1000</f>
        <v>138.90237999999991</v>
      </c>
      <c r="G501" s="262">
        <f>SUMIF('RESERVE BALANCES'!$A:$A,$C501,'RESERVE BALANCES'!AB:AB)/1000</f>
        <v>139.6572799999999</v>
      </c>
      <c r="H501" s="262">
        <f>SUMIF('RESERVE BALANCES'!$A:$A,$C501,'RESERVE BALANCES'!AC:AC)/1000</f>
        <v>140.41217999999989</v>
      </c>
      <c r="I501" s="262">
        <f>SUMIF('RESERVE BALANCES'!$A:$A,$C501,'RESERVE BALANCES'!AD:AD)/1000</f>
        <v>141.16707999999991</v>
      </c>
      <c r="J501" s="262">
        <f>SUMIF('RESERVE BALANCES'!$A:$A,$C501,'RESERVE BALANCES'!AE:AE)/1000</f>
        <v>141.92197999999991</v>
      </c>
      <c r="K501" s="262">
        <f>SUMIF('RESERVE BALANCES'!$A:$A,$C501,'RESERVE BALANCES'!AF:AF)/1000</f>
        <v>142.6768799999999</v>
      </c>
      <c r="L501" s="262">
        <f>SUMIF('RESERVE BALANCES'!$A:$A,$C501,'RESERVE BALANCES'!AG:AG)/1000</f>
        <v>143.43177999999989</v>
      </c>
      <c r="M501" s="262">
        <f>SUMIF('RESERVE BALANCES'!$A:$A,$C501,'RESERVE BALANCES'!AH:AH)/1000</f>
        <v>144.18667999999988</v>
      </c>
      <c r="N501" s="262">
        <f>SUMIF('RESERVE BALANCES'!$A:$A,$C501,'RESERVE BALANCES'!AI:AI)/1000</f>
        <v>144.94157999999987</v>
      </c>
      <c r="O501" s="262">
        <f>SUMIF('RESERVE BALANCES'!$A:$A,$C501,'RESERVE BALANCES'!AJ:AJ)/1000</f>
        <v>145.69647999999987</v>
      </c>
      <c r="P501" s="262">
        <f>SUMIF('RESERVE BALANCES'!$A:$A,$C501,'RESERVE BALANCES'!AK:AK)/1000</f>
        <v>146.45137999999986</v>
      </c>
      <c r="Q501" s="262">
        <f>SUMIF('RESERVE BALANCES'!$A:$A,$C501,'RESERVE BALANCES'!AL:AL)/1000</f>
        <v>147.20627999999985</v>
      </c>
      <c r="R501" s="262">
        <f>SUMIF('RESERVE BALANCES'!$A:$A,$C501,'RESERVE BALANCES'!AM:AM)/1000</f>
        <v>147.96117999999984</v>
      </c>
      <c r="S501" s="22">
        <f>SUM(F501:R501)/(13)</f>
        <v>143.43177999999989</v>
      </c>
      <c r="U501" s="263">
        <f>S501-('B-09 2025R'!T501/1)</f>
        <v>0</v>
      </c>
    </row>
    <row r="502" spans="1:21" ht="13.8" thickBot="1" x14ac:dyDescent="0.3">
      <c r="A502" s="253">
        <f t="shared" si="89"/>
        <v>34</v>
      </c>
      <c r="B502" s="258"/>
      <c r="D502" s="276" t="s">
        <v>219</v>
      </c>
      <c r="F502" s="107">
        <f t="shared" ref="F502" si="102">SUM(F499:F501)</f>
        <v>6883.3661700000021</v>
      </c>
      <c r="G502" s="107">
        <f t="shared" ref="G502:R502" si="103">SUM(G499:G501)</f>
        <v>6903.0919000000031</v>
      </c>
      <c r="H502" s="107">
        <f t="shared" si="103"/>
        <v>6922.8176300000032</v>
      </c>
      <c r="I502" s="107">
        <f t="shared" si="103"/>
        <v>6942.5433600000033</v>
      </c>
      <c r="J502" s="107">
        <f t="shared" si="103"/>
        <v>6962.2690900000034</v>
      </c>
      <c r="K502" s="107">
        <f t="shared" si="103"/>
        <v>6981.9948200000035</v>
      </c>
      <c r="L502" s="107">
        <f t="shared" si="103"/>
        <v>7001.7205500000046</v>
      </c>
      <c r="M502" s="107">
        <f t="shared" si="103"/>
        <v>7021.4462800000047</v>
      </c>
      <c r="N502" s="107">
        <f t="shared" si="103"/>
        <v>7041.1720100000048</v>
      </c>
      <c r="O502" s="107">
        <f t="shared" si="103"/>
        <v>7060.8977400000049</v>
      </c>
      <c r="P502" s="107">
        <f t="shared" si="103"/>
        <v>7080.623470000005</v>
      </c>
      <c r="Q502" s="107">
        <f t="shared" si="103"/>
        <v>7100.3492000000051</v>
      </c>
      <c r="R502" s="107">
        <f t="shared" si="103"/>
        <v>7120.0749300000061</v>
      </c>
      <c r="S502" s="107">
        <f t="shared" ref="S502" si="104">SUM(S499:S501)</f>
        <v>7001.7205500000046</v>
      </c>
      <c r="U502" s="263">
        <f>S502-('B-09 2025R'!T502/1)</f>
        <v>0</v>
      </c>
    </row>
    <row r="503" spans="1:21" ht="13.8" thickTop="1" x14ac:dyDescent="0.25">
      <c r="A503" s="253">
        <f t="shared" si="89"/>
        <v>35</v>
      </c>
      <c r="B503" s="258"/>
      <c r="U503" s="300"/>
    </row>
    <row r="504" spans="1:21" x14ac:dyDescent="0.25">
      <c r="A504" s="253">
        <f t="shared" si="89"/>
        <v>36</v>
      </c>
      <c r="B504" s="258"/>
      <c r="C504" s="253">
        <v>10200</v>
      </c>
      <c r="D504" s="34" t="s">
        <v>220</v>
      </c>
      <c r="F504" s="262">
        <v>0</v>
      </c>
      <c r="G504" s="262">
        <v>0</v>
      </c>
      <c r="H504" s="262">
        <v>0</v>
      </c>
      <c r="I504" s="262">
        <v>0</v>
      </c>
      <c r="J504" s="262">
        <v>0</v>
      </c>
      <c r="K504" s="262">
        <v>0</v>
      </c>
      <c r="L504" s="262">
        <v>0</v>
      </c>
      <c r="M504" s="262">
        <v>0</v>
      </c>
      <c r="N504" s="262">
        <v>0</v>
      </c>
      <c r="O504" s="262">
        <v>0</v>
      </c>
      <c r="P504" s="262">
        <v>0</v>
      </c>
      <c r="Q504" s="262">
        <v>0</v>
      </c>
      <c r="R504" s="262">
        <v>0</v>
      </c>
      <c r="S504" s="22">
        <f>SUM(F504:R504)/(13)</f>
        <v>0</v>
      </c>
      <c r="U504" s="263">
        <f>S504-('B-09 2025R'!T504/1)</f>
        <v>0</v>
      </c>
    </row>
    <row r="505" spans="1:21" x14ac:dyDescent="0.25">
      <c r="A505" s="253">
        <f t="shared" si="89"/>
        <v>37</v>
      </c>
      <c r="B505" s="258"/>
      <c r="C505" s="253">
        <v>10501</v>
      </c>
      <c r="D505" s="67" t="s">
        <v>221</v>
      </c>
      <c r="F505" s="262">
        <f>SUMIF('RESERVE BALANCES'!$A:$A,$C505,'RESERVE BALANCES'!AA:AA)/1000</f>
        <v>0</v>
      </c>
      <c r="G505" s="262">
        <f>SUMIF('RESERVE BALANCES'!$A:$A,$C505,'RESERVE BALANCES'!AB:AB)/1000</f>
        <v>0</v>
      </c>
      <c r="H505" s="262">
        <f>SUMIF('RESERVE BALANCES'!$A:$A,$C505,'RESERVE BALANCES'!AC:AC)/1000</f>
        <v>0</v>
      </c>
      <c r="I505" s="262">
        <f>SUMIF('RESERVE BALANCES'!$A:$A,$C505,'RESERVE BALANCES'!AD:AD)/1000</f>
        <v>0</v>
      </c>
      <c r="J505" s="262">
        <f>SUMIF('RESERVE BALANCES'!$A:$A,$C505,'RESERVE BALANCES'!AE:AE)/1000</f>
        <v>0</v>
      </c>
      <c r="K505" s="262">
        <f>SUMIF('RESERVE BALANCES'!$A:$A,$C505,'RESERVE BALANCES'!AF:AF)/1000</f>
        <v>0</v>
      </c>
      <c r="L505" s="262">
        <f>SUMIF('RESERVE BALANCES'!$A:$A,$C505,'RESERVE BALANCES'!AG:AG)/1000</f>
        <v>0</v>
      </c>
      <c r="M505" s="262">
        <f>SUMIF('RESERVE BALANCES'!$A:$A,$C505,'RESERVE BALANCES'!AH:AH)/1000</f>
        <v>0</v>
      </c>
      <c r="N505" s="262">
        <f>SUMIF('RESERVE BALANCES'!$A:$A,$C505,'RESERVE BALANCES'!AI:AI)/1000</f>
        <v>0</v>
      </c>
      <c r="O505" s="262">
        <f>SUMIF('RESERVE BALANCES'!$A:$A,$C505,'RESERVE BALANCES'!AJ:AJ)/1000</f>
        <v>0</v>
      </c>
      <c r="P505" s="262">
        <f>SUMIF('RESERVE BALANCES'!$A:$A,$C505,'RESERVE BALANCES'!AK:AK)/1000</f>
        <v>0</v>
      </c>
      <c r="Q505" s="262">
        <f>SUMIF('RESERVE BALANCES'!$A:$A,$C505,'RESERVE BALANCES'!AL:AL)/1000</f>
        <v>0</v>
      </c>
      <c r="R505" s="262">
        <f>SUMIF('RESERVE BALANCES'!$A:$A,$C505,'RESERVE BALANCES'!AM:AM)/1000</f>
        <v>0</v>
      </c>
      <c r="S505" s="22">
        <f>SUM(F505:R505)/(13)</f>
        <v>0</v>
      </c>
      <c r="U505" s="263">
        <f>S505-('B-09 2025R'!T505/1)</f>
        <v>0</v>
      </c>
    </row>
    <row r="506" spans="1:21" x14ac:dyDescent="0.25">
      <c r="A506" s="253">
        <f t="shared" si="89"/>
        <v>38</v>
      </c>
      <c r="B506" s="258"/>
      <c r="P506" s="250"/>
      <c r="U506" s="300"/>
    </row>
    <row r="507" spans="1:21" x14ac:dyDescent="0.25">
      <c r="A507" s="253">
        <f t="shared" si="89"/>
        <v>39</v>
      </c>
      <c r="B507" s="258"/>
      <c r="C507" s="253">
        <v>10803</v>
      </c>
      <c r="D507" s="248" t="s">
        <v>222</v>
      </c>
      <c r="F507" s="262">
        <f>SUMIF('RESERVE BALANCES'!$A:$A,$C507,'RESERVE BALANCES'!AA:AA)/1000-F508</f>
        <v>75854.965759999963</v>
      </c>
      <c r="G507" s="262">
        <f>SUMIF('RESERVE BALANCES'!$A:$A,$C507,'RESERVE BALANCES'!AB:AB)/1000-G508</f>
        <v>73227.57829999995</v>
      </c>
      <c r="H507" s="262">
        <f>SUMIF('RESERVE BALANCES'!$A:$A,$C507,'RESERVE BALANCES'!AC:AC)/1000-H508</f>
        <v>73028.902859999944</v>
      </c>
      <c r="I507" s="262">
        <f>SUMIF('RESERVE BALANCES'!$A:$A,$C507,'RESERVE BALANCES'!AD:AD)/1000-I508</f>
        <v>73459.271389999951</v>
      </c>
      <c r="J507" s="262">
        <f>SUMIF('RESERVE BALANCES'!$A:$A,$C507,'RESERVE BALANCES'!AE:AE)/1000-J508</f>
        <v>73732.039919999923</v>
      </c>
      <c r="K507" s="262">
        <f>SUMIF('RESERVE BALANCES'!$A:$A,$C507,'RESERVE BALANCES'!AF:AF)/1000-K508</f>
        <v>73874.808479999934</v>
      </c>
      <c r="L507" s="262">
        <f>SUMIF('RESERVE BALANCES'!$A:$A,$C507,'RESERVE BALANCES'!AG:AG)/1000-L508</f>
        <v>73818.199019999942</v>
      </c>
      <c r="M507" s="262">
        <f>SUMIF('RESERVE BALANCES'!$A:$A,$C507,'RESERVE BALANCES'!AH:AH)/1000-M508</f>
        <v>73427.445559999935</v>
      </c>
      <c r="N507" s="262">
        <f>SUMIF('RESERVE BALANCES'!$A:$A,$C507,'RESERVE BALANCES'!AI:AI)/1000-N508</f>
        <v>74802.31509999992</v>
      </c>
      <c r="O507" s="262">
        <f>SUMIF('RESERVE BALANCES'!$A:$A,$C507,'RESERVE BALANCES'!AJ:AJ)/1000-O508</f>
        <v>74291.982629999926</v>
      </c>
      <c r="P507" s="262">
        <f>SUMIF('RESERVE BALANCES'!$A:$A,$C507,'RESERVE BALANCES'!AK:AK)/1000-P508</f>
        <v>76088.65116999991</v>
      </c>
      <c r="Q507" s="262">
        <f>SUMIF('RESERVE BALANCES'!$A:$A,$C507,'RESERVE BALANCES'!AL:AL)/1000-Q508</f>
        <v>76054.219699999914</v>
      </c>
      <c r="R507" s="262">
        <f>SUMIF('RESERVE BALANCES'!$A:$A,$C507,'RESERVE BALANCES'!AM:AM)/1000-R508</f>
        <v>78156.188239999901</v>
      </c>
      <c r="S507" s="22">
        <f>SUM(F507:R507)/(13)</f>
        <v>74601.274471538389</v>
      </c>
      <c r="U507" s="263">
        <f>S507-('B-09 2025R'!T507/1)</f>
        <v>1.5383848221972585E-6</v>
      </c>
    </row>
    <row r="508" spans="1:21" x14ac:dyDescent="0.25">
      <c r="A508" s="253">
        <f t="shared" si="89"/>
        <v>40</v>
      </c>
      <c r="B508" s="258"/>
      <c r="D508" s="248" t="s">
        <v>223</v>
      </c>
      <c r="F508" s="262">
        <f>(37781961.08)/1000</f>
        <v>37781.961080000001</v>
      </c>
      <c r="G508" s="262">
        <f>F508+(15141169.56)/(12)/1000</f>
        <v>39043.725210000004</v>
      </c>
      <c r="H508" s="262">
        <f t="shared" ref="H508:R508" si="105">G508+(15141169.56)/(12)/1000</f>
        <v>40305.489340000007</v>
      </c>
      <c r="I508" s="262">
        <f t="shared" si="105"/>
        <v>41567.253470000011</v>
      </c>
      <c r="J508" s="262">
        <f t="shared" si="105"/>
        <v>42829.017600000014</v>
      </c>
      <c r="K508" s="262">
        <f t="shared" si="105"/>
        <v>44090.781730000017</v>
      </c>
      <c r="L508" s="262">
        <f t="shared" si="105"/>
        <v>45352.54586000002</v>
      </c>
      <c r="M508" s="262">
        <f t="shared" si="105"/>
        <v>46614.309990000023</v>
      </c>
      <c r="N508" s="262">
        <f t="shared" si="105"/>
        <v>47876.074120000027</v>
      </c>
      <c r="O508" s="262">
        <f t="shared" si="105"/>
        <v>49137.83825000003</v>
      </c>
      <c r="P508" s="262">
        <f t="shared" si="105"/>
        <v>50399.602380000033</v>
      </c>
      <c r="Q508" s="262">
        <f t="shared" si="105"/>
        <v>51661.366510000036</v>
      </c>
      <c r="R508" s="262">
        <f t="shared" si="105"/>
        <v>52923.130640000039</v>
      </c>
      <c r="S508" s="22">
        <f>SUM(F508:R508)/(13)</f>
        <v>45352.54586000002</v>
      </c>
      <c r="U508" s="263">
        <f>S508-('B-09 2025R'!T508/1)</f>
        <v>0</v>
      </c>
    </row>
    <row r="509" spans="1:21" ht="13.8" thickBot="1" x14ac:dyDescent="0.3">
      <c r="A509" s="253">
        <f t="shared" si="89"/>
        <v>41</v>
      </c>
      <c r="B509" s="258"/>
      <c r="D509" s="248" t="s">
        <v>224</v>
      </c>
      <c r="F509" s="290">
        <f>SUM(F507:F508)</f>
        <v>113636.92683999997</v>
      </c>
      <c r="G509" s="290">
        <f t="shared" ref="G509:S509" si="106">SUM(G507:G508)</f>
        <v>112271.30350999995</v>
      </c>
      <c r="H509" s="290">
        <f t="shared" si="106"/>
        <v>113334.39219999994</v>
      </c>
      <c r="I509" s="290">
        <f t="shared" si="106"/>
        <v>115026.52485999996</v>
      </c>
      <c r="J509" s="290">
        <f t="shared" si="106"/>
        <v>116561.05751999994</v>
      </c>
      <c r="K509" s="290">
        <f t="shared" si="106"/>
        <v>117965.59020999995</v>
      </c>
      <c r="L509" s="290">
        <f t="shared" si="106"/>
        <v>119170.74487999995</v>
      </c>
      <c r="M509" s="290">
        <f t="shared" si="106"/>
        <v>120041.75554999996</v>
      </c>
      <c r="N509" s="290">
        <f t="shared" si="106"/>
        <v>122678.38921999995</v>
      </c>
      <c r="O509" s="290">
        <f t="shared" si="106"/>
        <v>123429.82087999996</v>
      </c>
      <c r="P509" s="290">
        <f t="shared" si="106"/>
        <v>126488.25354999994</v>
      </c>
      <c r="Q509" s="290">
        <f t="shared" si="106"/>
        <v>127715.58620999995</v>
      </c>
      <c r="R509" s="290">
        <f t="shared" si="106"/>
        <v>131079.31887999995</v>
      </c>
      <c r="S509" s="290">
        <f t="shared" si="106"/>
        <v>119953.82033153842</v>
      </c>
      <c r="U509" s="263">
        <f>S509-('B-09 2025R'!T509/1)</f>
        <v>1.5384139260277152E-6</v>
      </c>
    </row>
    <row r="510" spans="1:21" ht="13.8" thickTop="1" x14ac:dyDescent="0.25">
      <c r="A510" s="253">
        <f t="shared" si="89"/>
        <v>42</v>
      </c>
      <c r="B510" s="258"/>
      <c r="U510" s="300"/>
    </row>
    <row r="511" spans="1:21" ht="13.8" thickBot="1" x14ac:dyDescent="0.3">
      <c r="A511" s="253">
        <f t="shared" si="89"/>
        <v>43</v>
      </c>
      <c r="B511" s="258"/>
      <c r="D511" s="264" t="s">
        <v>225</v>
      </c>
      <c r="E511" s="264"/>
      <c r="F511" s="58">
        <f>SUM(F496,F502,F504,F505,F509)</f>
        <v>3980373.4702300001</v>
      </c>
      <c r="G511" s="58">
        <f t="shared" ref="G511:S511" si="107">SUM(G496,G502,G504,G505,G509)</f>
        <v>4004846.8232</v>
      </c>
      <c r="H511" s="58">
        <f t="shared" si="107"/>
        <v>4040951.6787600005</v>
      </c>
      <c r="I511" s="58">
        <f t="shared" si="107"/>
        <v>4074134.1877400004</v>
      </c>
      <c r="J511" s="58">
        <f t="shared" si="107"/>
        <v>4109334.2864500005</v>
      </c>
      <c r="K511" s="58">
        <f t="shared" si="107"/>
        <v>4126458.7408600012</v>
      </c>
      <c r="L511" s="58">
        <f t="shared" si="107"/>
        <v>4160185.3361200006</v>
      </c>
      <c r="M511" s="58">
        <f t="shared" si="107"/>
        <v>4196079.4878200004</v>
      </c>
      <c r="N511" s="58">
        <f t="shared" si="107"/>
        <v>4235433.9975000005</v>
      </c>
      <c r="O511" s="58">
        <f t="shared" si="107"/>
        <v>4272317.9975299994</v>
      </c>
      <c r="P511" s="58">
        <f t="shared" si="107"/>
        <v>4302600.9471899997</v>
      </c>
      <c r="Q511" s="58">
        <f t="shared" si="107"/>
        <v>4340494.89805</v>
      </c>
      <c r="R511" s="58">
        <f t="shared" si="107"/>
        <v>4362242.9645300005</v>
      </c>
      <c r="S511" s="58">
        <f t="shared" si="107"/>
        <v>4169650.3704600004</v>
      </c>
      <c r="U511" s="263">
        <f>S511-('B-09 2025R'!T511/1)</f>
        <v>1.0000076144933701E-5</v>
      </c>
    </row>
    <row r="512" spans="1:21" ht="14.4" thickTop="1" thickBot="1" x14ac:dyDescent="0.3">
      <c r="A512" s="255">
        <f t="shared" si="89"/>
        <v>44</v>
      </c>
      <c r="B512" s="39" t="s">
        <v>70</v>
      </c>
      <c r="C512" s="247"/>
      <c r="D512" s="247"/>
      <c r="E512" s="247"/>
      <c r="F512" s="247"/>
      <c r="G512" s="247"/>
      <c r="H512" s="247"/>
      <c r="I512" s="247"/>
      <c r="J512" s="247"/>
      <c r="K512" s="247"/>
      <c r="L512" s="247"/>
      <c r="M512" s="247"/>
      <c r="N512" s="247"/>
      <c r="O512" s="247"/>
      <c r="P512" s="269"/>
      <c r="Q512" s="247"/>
      <c r="R512" s="247"/>
      <c r="S512" s="247"/>
      <c r="U512" s="300"/>
    </row>
    <row r="513" spans="1:21" x14ac:dyDescent="0.25">
      <c r="A513" s="248" t="str">
        <f>+$A$57</f>
        <v>Supporting Schedules:</v>
      </c>
      <c r="P513" s="250"/>
      <c r="Q513" s="248" t="str">
        <f>+$Q$57</f>
        <v>Recap Schedules:  B-09</v>
      </c>
      <c r="U513" s="300"/>
    </row>
    <row r="514" spans="1:21" ht="13.8" thickBot="1" x14ac:dyDescent="0.3">
      <c r="A514" s="247" t="str">
        <f>$A$1</f>
        <v>SCHEDULE B-10</v>
      </c>
      <c r="B514" s="247"/>
      <c r="C514" s="247"/>
      <c r="D514" s="247"/>
      <c r="E514" s="247"/>
      <c r="F514" s="247"/>
      <c r="G514" s="247" t="str">
        <f>$G$1</f>
        <v>MONTHLY RESERVE BALANCES TEST YEAR - 13 MONTHS</v>
      </c>
      <c r="H514" s="247"/>
      <c r="I514" s="247"/>
      <c r="J514" s="247"/>
      <c r="K514" s="247"/>
      <c r="L514" s="247"/>
      <c r="M514" s="247"/>
      <c r="N514" s="247"/>
      <c r="O514" s="247"/>
      <c r="P514" s="269"/>
      <c r="Q514" s="247"/>
      <c r="R514" s="247"/>
      <c r="S514" s="247" t="str">
        <f>"Page 10 of " &amp; $Q$1</f>
        <v>Page 10 of 30</v>
      </c>
      <c r="U514" s="300"/>
    </row>
    <row r="515" spans="1:21" x14ac:dyDescent="0.25">
      <c r="A515" s="248" t="str">
        <f>$A$2</f>
        <v>FLORIDA PUBLIC SERVICE COMMISSION</v>
      </c>
      <c r="B515" s="270"/>
      <c r="E515" s="250"/>
      <c r="F515" s="250" t="str">
        <f>$F$2</f>
        <v xml:space="preserve">                  EXPLANATION:</v>
      </c>
      <c r="G515" s="248" t="str">
        <f>IF($G$2="","",$G$2)</f>
        <v>Provide the monthly reserve balances for each account or sub-account to which an individual depreciation</v>
      </c>
      <c r="K515" s="271"/>
      <c r="L515" s="271"/>
      <c r="N515" s="271"/>
      <c r="O515" s="271"/>
      <c r="P515" s="272"/>
      <c r="Q515" s="248" t="str">
        <f>$Q$2</f>
        <v>Type of data shown:</v>
      </c>
      <c r="S515" s="249"/>
      <c r="U515" s="300"/>
    </row>
    <row r="516" spans="1:21" x14ac:dyDescent="0.25">
      <c r="B516" s="270"/>
      <c r="G516" s="248" t="str">
        <f>IF($G$3="","",$G$3)</f>
        <v>rate is applied.</v>
      </c>
      <c r="K516" s="250"/>
      <c r="L516" s="249"/>
      <c r="O516" s="250"/>
      <c r="P516" s="250" t="str">
        <f>IF($P$3=0,"",$P$3)</f>
        <v>XX</v>
      </c>
      <c r="Q516" s="249" t="str">
        <f>$Q$3</f>
        <v>Projected Test Year Ended 12/31/2025</v>
      </c>
      <c r="S516" s="250"/>
      <c r="U516" s="300"/>
    </row>
    <row r="517" spans="1:21" x14ac:dyDescent="0.25">
      <c r="A517" s="248" t="str">
        <f>$A$4</f>
        <v>COMPANY: TAMPA ELECTRIC COMPANY</v>
      </c>
      <c r="B517" s="270"/>
      <c r="G517" s="248" t="str">
        <f>IF($G$4="","",$G$4)</f>
        <v/>
      </c>
      <c r="K517" s="250"/>
      <c r="L517" s="249"/>
      <c r="M517" s="250"/>
      <c r="P517" s="250" t="str">
        <f>IF($P$4=0,"",$P$4)</f>
        <v/>
      </c>
      <c r="Q517" s="249" t="str">
        <f>$Q$4</f>
        <v>Projected Prior Year Ended 12/31/2024</v>
      </c>
      <c r="S517" s="250"/>
      <c r="U517" s="300"/>
    </row>
    <row r="518" spans="1:21" x14ac:dyDescent="0.25">
      <c r="B518" s="270"/>
      <c r="F518" s="248" t="str">
        <f>IF(+$F$5="","",$F$5)</f>
        <v/>
      </c>
      <c r="K518" s="250"/>
      <c r="L518" s="249"/>
      <c r="M518" s="250"/>
      <c r="P518" s="250" t="str">
        <f>IF($P$5=0,"",$P$5)</f>
        <v/>
      </c>
      <c r="Q518" s="249" t="str">
        <f>$Q$5</f>
        <v>Historical Prior Year Ended 12/31/2023</v>
      </c>
      <c r="S518" s="250"/>
      <c r="U518" s="300"/>
    </row>
    <row r="519" spans="1:21" x14ac:dyDescent="0.25">
      <c r="B519" s="270"/>
      <c r="K519" s="250"/>
      <c r="L519" s="249"/>
      <c r="M519" s="250"/>
      <c r="P519" s="250"/>
      <c r="Q519" s="249" t="str">
        <f>$Q$6</f>
        <v>Witness: C. Aldazabal / J. Chronister / R. Latta</v>
      </c>
      <c r="S519" s="250"/>
      <c r="U519" s="300"/>
    </row>
    <row r="520" spans="1:21" ht="13.8" thickBot="1" x14ac:dyDescent="0.3">
      <c r="A520" s="247" t="str">
        <f>A$7</f>
        <v>DOCKET No. 20240026-EI</v>
      </c>
      <c r="B520" s="273"/>
      <c r="C520" s="247"/>
      <c r="D520" s="247"/>
      <c r="E520" s="247"/>
      <c r="F520" s="247" t="str">
        <f>IF(+$F$7="","",$F$7)</f>
        <v/>
      </c>
      <c r="G520" s="247"/>
      <c r="H520" s="255" t="str">
        <f>IF($H$7="","",$H$7)</f>
        <v>(Dollars in 000's)</v>
      </c>
      <c r="I520" s="255"/>
      <c r="J520" s="247"/>
      <c r="K520" s="247"/>
      <c r="L520" s="247"/>
      <c r="M520" s="247"/>
      <c r="N520" s="247"/>
      <c r="O520" s="247"/>
      <c r="P520" s="269"/>
      <c r="Q520" s="247" t="str">
        <f>$Q$7</f>
        <v xml:space="preserve">              K. Stryker / C. Whitworth</v>
      </c>
      <c r="R520" s="247"/>
      <c r="S520" s="247"/>
      <c r="U520" s="300"/>
    </row>
    <row r="521" spans="1:21" x14ac:dyDescent="0.25">
      <c r="C521" s="251"/>
      <c r="D521" s="251"/>
      <c r="E521" s="251"/>
      <c r="F521" s="251"/>
      <c r="G521" s="251"/>
      <c r="H521" s="251"/>
      <c r="I521" s="251"/>
      <c r="J521" s="251"/>
      <c r="K521" s="251"/>
      <c r="L521" s="251"/>
      <c r="M521" s="251"/>
      <c r="N521" s="251"/>
      <c r="O521" s="251"/>
      <c r="P521" s="252"/>
      <c r="Q521" s="251"/>
      <c r="R521" s="251"/>
      <c r="S521" s="251"/>
      <c r="U521" s="300"/>
    </row>
    <row r="522" spans="1:21" x14ac:dyDescent="0.25">
      <c r="C522" s="251"/>
      <c r="D522" s="251"/>
      <c r="E522" s="251"/>
      <c r="F522" s="251"/>
      <c r="G522" s="251"/>
      <c r="H522" s="251"/>
      <c r="I522" s="251"/>
      <c r="J522" s="251"/>
      <c r="K522" s="253"/>
      <c r="L522" s="253"/>
      <c r="M522" s="251"/>
      <c r="N522" s="251"/>
      <c r="O522" s="251"/>
      <c r="P522" s="252"/>
      <c r="Q522" s="251"/>
      <c r="R522" s="251"/>
      <c r="S522" s="251"/>
      <c r="U522" s="300"/>
    </row>
    <row r="523" spans="1:21" x14ac:dyDescent="0.25">
      <c r="C523" s="253" t="s">
        <v>16</v>
      </c>
      <c r="D523" s="253" t="s">
        <v>16</v>
      </c>
      <c r="F523" s="253" t="s">
        <v>17</v>
      </c>
      <c r="G523" s="253" t="s">
        <v>18</v>
      </c>
      <c r="H523" s="251" t="s">
        <v>19</v>
      </c>
      <c r="I523" s="251" t="s">
        <v>20</v>
      </c>
      <c r="J523" s="253" t="s">
        <v>21</v>
      </c>
      <c r="K523" s="251" t="s">
        <v>22</v>
      </c>
      <c r="L523" s="253" t="s">
        <v>23</v>
      </c>
      <c r="M523" s="253" t="s">
        <v>24</v>
      </c>
      <c r="N523" s="253" t="s">
        <v>25</v>
      </c>
      <c r="O523" s="253" t="s">
        <v>26</v>
      </c>
      <c r="P523" s="253" t="s">
        <v>27</v>
      </c>
      <c r="Q523" s="253" t="s">
        <v>28</v>
      </c>
      <c r="R523" s="253" t="s">
        <v>29</v>
      </c>
      <c r="S523" s="253" t="s">
        <v>30</v>
      </c>
      <c r="U523" s="300"/>
    </row>
    <row r="524" spans="1:21" x14ac:dyDescent="0.25">
      <c r="A524" s="253" t="s">
        <v>31</v>
      </c>
      <c r="B524" s="253"/>
      <c r="C524" s="253" t="s">
        <v>32</v>
      </c>
      <c r="D524" s="253" t="s">
        <v>32</v>
      </c>
      <c r="E524" s="251"/>
      <c r="F524" s="253"/>
      <c r="G524" s="253"/>
      <c r="H524" s="253"/>
      <c r="I524" s="253"/>
      <c r="J524" s="253"/>
      <c r="K524" s="253"/>
      <c r="L524" s="251"/>
      <c r="M524" s="253"/>
      <c r="N524" s="253"/>
      <c r="O524" s="253"/>
      <c r="P524" s="251"/>
      <c r="Q524" s="251"/>
      <c r="R524" s="251"/>
      <c r="S524" s="253" t="s">
        <v>33</v>
      </c>
      <c r="U524" s="300"/>
    </row>
    <row r="525" spans="1:21" ht="13.8" thickBot="1" x14ac:dyDescent="0.3">
      <c r="A525" s="255" t="s">
        <v>35</v>
      </c>
      <c r="B525" s="255"/>
      <c r="C525" s="255" t="s">
        <v>36</v>
      </c>
      <c r="D525" s="255" t="s">
        <v>37</v>
      </c>
      <c r="E525" s="255"/>
      <c r="F525" s="274" t="str">
        <f>F$12</f>
        <v>12/2024</v>
      </c>
      <c r="G525" s="274" t="str">
        <f t="shared" ref="G525:R525" si="108">G$12</f>
        <v>1/2025</v>
      </c>
      <c r="H525" s="274" t="str">
        <f t="shared" si="108"/>
        <v>2/2025</v>
      </c>
      <c r="I525" s="274" t="str">
        <f t="shared" si="108"/>
        <v>3/2025</v>
      </c>
      <c r="J525" s="274" t="str">
        <f t="shared" si="108"/>
        <v>4/2025</v>
      </c>
      <c r="K525" s="274" t="str">
        <f t="shared" si="108"/>
        <v>5/2025</v>
      </c>
      <c r="L525" s="274" t="str">
        <f t="shared" si="108"/>
        <v>6/2025</v>
      </c>
      <c r="M525" s="274" t="str">
        <f t="shared" si="108"/>
        <v>7/2025</v>
      </c>
      <c r="N525" s="274" t="str">
        <f t="shared" si="108"/>
        <v>8/2025</v>
      </c>
      <c r="O525" s="274" t="str">
        <f t="shared" si="108"/>
        <v>9/2025</v>
      </c>
      <c r="P525" s="274" t="str">
        <f t="shared" si="108"/>
        <v>10/2025</v>
      </c>
      <c r="Q525" s="274" t="str">
        <f t="shared" si="108"/>
        <v>11/2025</v>
      </c>
      <c r="R525" s="274" t="str">
        <f t="shared" si="108"/>
        <v>12/2025</v>
      </c>
      <c r="S525" s="256" t="s">
        <v>51</v>
      </c>
      <c r="U525" s="300"/>
    </row>
    <row r="526" spans="1:21" x14ac:dyDescent="0.25">
      <c r="A526" s="253">
        <v>1</v>
      </c>
      <c r="B526" s="258"/>
      <c r="P526" s="250"/>
      <c r="U526" s="300"/>
    </row>
    <row r="527" spans="1:21" x14ac:dyDescent="0.25">
      <c r="A527" s="253">
        <f>A526+1</f>
        <v>2</v>
      </c>
      <c r="B527" s="258"/>
      <c r="P527" s="250"/>
      <c r="U527" s="300"/>
    </row>
    <row r="528" spans="1:21" x14ac:dyDescent="0.25">
      <c r="A528" s="253">
        <f t="shared" ref="A528:A569" si="109">A527+1</f>
        <v>3</v>
      </c>
      <c r="B528" s="258"/>
      <c r="D528" s="248" t="s">
        <v>89</v>
      </c>
      <c r="F528" s="18">
        <f t="shared" ref="F528" si="110">F133</f>
        <v>554930.87777000014</v>
      </c>
      <c r="G528" s="18">
        <f t="shared" ref="G528:S528" si="111">G133</f>
        <v>559596.13985000015</v>
      </c>
      <c r="H528" s="18">
        <f t="shared" si="111"/>
        <v>564250.88481000008</v>
      </c>
      <c r="I528" s="18">
        <f t="shared" si="111"/>
        <v>568923.11799000029</v>
      </c>
      <c r="J528" s="18">
        <f t="shared" si="111"/>
        <v>573473.92963000014</v>
      </c>
      <c r="K528" s="18">
        <f t="shared" si="111"/>
        <v>578165.72776000015</v>
      </c>
      <c r="L528" s="18">
        <f t="shared" si="111"/>
        <v>582572.6670700002</v>
      </c>
      <c r="M528" s="18">
        <f t="shared" si="111"/>
        <v>587209.72199000011</v>
      </c>
      <c r="N528" s="18">
        <f t="shared" si="111"/>
        <v>591304.62926000019</v>
      </c>
      <c r="O528" s="18">
        <f t="shared" si="111"/>
        <v>595110.62845000019</v>
      </c>
      <c r="P528" s="18">
        <f t="shared" si="111"/>
        <v>599785.47969000007</v>
      </c>
      <c r="Q528" s="18">
        <f t="shared" si="111"/>
        <v>604462.58272000006</v>
      </c>
      <c r="R528" s="18">
        <f t="shared" si="111"/>
        <v>608896.03644000005</v>
      </c>
      <c r="S528" s="18">
        <f t="shared" si="111"/>
        <v>582206.34026384621</v>
      </c>
      <c r="U528" s="263">
        <f>S528-('B-09 2025R'!T528/1)</f>
        <v>3.8462458178400993E-6</v>
      </c>
    </row>
    <row r="529" spans="1:21" x14ac:dyDescent="0.25">
      <c r="A529" s="253">
        <f t="shared" si="109"/>
        <v>4</v>
      </c>
      <c r="B529" s="25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U529" s="263"/>
    </row>
    <row r="530" spans="1:21" x14ac:dyDescent="0.25">
      <c r="A530" s="253">
        <f t="shared" si="109"/>
        <v>5</v>
      </c>
      <c r="B530" s="258"/>
      <c r="D530" s="248" t="s">
        <v>143</v>
      </c>
      <c r="F530" s="24">
        <f t="shared" ref="F530:S530" si="112">F379</f>
        <v>1375326.2892100001</v>
      </c>
      <c r="G530" s="24">
        <f t="shared" si="112"/>
        <v>1390751.3786699998</v>
      </c>
      <c r="H530" s="24">
        <f t="shared" si="112"/>
        <v>1406884.4289800001</v>
      </c>
      <c r="I530" s="24">
        <f t="shared" si="112"/>
        <v>1420827.6240399999</v>
      </c>
      <c r="J530" s="24">
        <f t="shared" si="112"/>
        <v>1437158.00987</v>
      </c>
      <c r="K530" s="24">
        <f t="shared" si="112"/>
        <v>1453885.3877700001</v>
      </c>
      <c r="L530" s="24">
        <f t="shared" si="112"/>
        <v>1470940.4034799999</v>
      </c>
      <c r="M530" s="24">
        <f t="shared" si="112"/>
        <v>1487489.8623000002</v>
      </c>
      <c r="N530" s="24">
        <f t="shared" si="112"/>
        <v>1505292.36573</v>
      </c>
      <c r="O530" s="24">
        <f t="shared" si="112"/>
        <v>1522478.21028</v>
      </c>
      <c r="P530" s="24">
        <f t="shared" si="112"/>
        <v>1540115.8810200002</v>
      </c>
      <c r="Q530" s="24">
        <f t="shared" si="112"/>
        <v>1556843.2190200002</v>
      </c>
      <c r="R530" s="24">
        <f t="shared" si="112"/>
        <v>1566469.3361599997</v>
      </c>
      <c r="S530" s="24">
        <f t="shared" si="112"/>
        <v>1471881.7228099997</v>
      </c>
      <c r="U530" s="263">
        <f>S530-('B-09 2025R'!T530/1)</f>
        <v>-1.0000541806221008E-5</v>
      </c>
    </row>
    <row r="531" spans="1:21" x14ac:dyDescent="0.25">
      <c r="A531" s="253">
        <f t="shared" si="109"/>
        <v>6</v>
      </c>
      <c r="B531" s="258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U531" s="263"/>
    </row>
    <row r="532" spans="1:21" ht="13.8" thickBot="1" x14ac:dyDescent="0.3">
      <c r="A532" s="253">
        <f t="shared" si="109"/>
        <v>7</v>
      </c>
      <c r="B532" s="258"/>
      <c r="D532" s="248" t="s">
        <v>144</v>
      </c>
      <c r="F532" s="36">
        <f t="shared" ref="F532" si="113">SUM(F528,F530)</f>
        <v>1930257.1669800002</v>
      </c>
      <c r="G532" s="36">
        <f t="shared" ref="G532:S532" si="114">SUM(G528,G530)</f>
        <v>1950347.5185199999</v>
      </c>
      <c r="H532" s="36">
        <f t="shared" si="114"/>
        <v>1971135.31379</v>
      </c>
      <c r="I532" s="36">
        <f t="shared" si="114"/>
        <v>1989750.7420300003</v>
      </c>
      <c r="J532" s="36">
        <f t="shared" si="114"/>
        <v>2010631.9395000001</v>
      </c>
      <c r="K532" s="36">
        <f t="shared" si="114"/>
        <v>2032051.1155300003</v>
      </c>
      <c r="L532" s="36">
        <f t="shared" si="114"/>
        <v>2053513.0705500001</v>
      </c>
      <c r="M532" s="36">
        <f t="shared" si="114"/>
        <v>2074699.5842900001</v>
      </c>
      <c r="N532" s="36">
        <f t="shared" si="114"/>
        <v>2096596.99499</v>
      </c>
      <c r="O532" s="36">
        <f t="shared" si="114"/>
        <v>2117588.83873</v>
      </c>
      <c r="P532" s="36">
        <f t="shared" si="114"/>
        <v>2139901.3607100002</v>
      </c>
      <c r="Q532" s="36">
        <f t="shared" si="114"/>
        <v>2161305.80174</v>
      </c>
      <c r="R532" s="36">
        <f t="shared" si="114"/>
        <v>2175365.3725999999</v>
      </c>
      <c r="S532" s="36">
        <f t="shared" si="114"/>
        <v>2054088.063073846</v>
      </c>
      <c r="U532" s="263">
        <f>S532-('B-09 2025R'!T532/1)</f>
        <v>-6.154179573059082E-6</v>
      </c>
    </row>
    <row r="533" spans="1:21" ht="13.8" thickTop="1" x14ac:dyDescent="0.25">
      <c r="A533" s="253">
        <f t="shared" si="109"/>
        <v>8</v>
      </c>
      <c r="B533" s="25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U533" s="263"/>
    </row>
    <row r="534" spans="1:21" x14ac:dyDescent="0.25">
      <c r="A534" s="253">
        <f t="shared" si="109"/>
        <v>9</v>
      </c>
      <c r="B534" s="258"/>
      <c r="D534" s="248" t="s">
        <v>157</v>
      </c>
      <c r="F534" s="18">
        <f t="shared" ref="F534" si="115">F395</f>
        <v>304582.18604000018</v>
      </c>
      <c r="G534" s="18">
        <f t="shared" ref="G534:S534" si="116">G395</f>
        <v>306760.62949000008</v>
      </c>
      <c r="H534" s="18">
        <f t="shared" si="116"/>
        <v>309010.54267000011</v>
      </c>
      <c r="I534" s="18">
        <f t="shared" si="116"/>
        <v>311273.67585000017</v>
      </c>
      <c r="J534" s="18">
        <f t="shared" si="116"/>
        <v>312022.24354000023</v>
      </c>
      <c r="K534" s="18">
        <f t="shared" si="116"/>
        <v>312460.95432000019</v>
      </c>
      <c r="L534" s="18">
        <f t="shared" si="116"/>
        <v>313542.20525000017</v>
      </c>
      <c r="M534" s="18">
        <f t="shared" si="116"/>
        <v>315822.80704000016</v>
      </c>
      <c r="N534" s="18">
        <f t="shared" si="116"/>
        <v>318104.69199000014</v>
      </c>
      <c r="O534" s="18">
        <f t="shared" si="116"/>
        <v>320405.68405000016</v>
      </c>
      <c r="P534" s="18">
        <f t="shared" si="116"/>
        <v>322783.70562000014</v>
      </c>
      <c r="Q534" s="18">
        <f t="shared" si="116"/>
        <v>325160.70070000016</v>
      </c>
      <c r="R534" s="18">
        <f t="shared" si="116"/>
        <v>318808.11161000014</v>
      </c>
      <c r="S534" s="18">
        <f t="shared" si="116"/>
        <v>314672.16447461559</v>
      </c>
      <c r="U534" s="263">
        <f>S534-('B-09 2025R'!T534/1)</f>
        <v>4.6155764721333981E-6</v>
      </c>
    </row>
    <row r="535" spans="1:21" x14ac:dyDescent="0.25">
      <c r="A535" s="253">
        <f t="shared" si="109"/>
        <v>10</v>
      </c>
      <c r="B535" s="25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U535" s="263"/>
    </row>
    <row r="536" spans="1:21" x14ac:dyDescent="0.25">
      <c r="A536" s="253">
        <f t="shared" si="109"/>
        <v>11</v>
      </c>
      <c r="B536" s="258"/>
      <c r="D536" s="248" t="s">
        <v>168</v>
      </c>
      <c r="F536" s="18">
        <f t="shared" ref="F536" si="117">F430</f>
        <v>1249015.15447</v>
      </c>
      <c r="G536" s="18">
        <f t="shared" ref="G536:S536" si="118">G430</f>
        <v>1255106.1110499999</v>
      </c>
      <c r="H536" s="18">
        <f t="shared" si="118"/>
        <v>1261215.3281599998</v>
      </c>
      <c r="I536" s="18">
        <f t="shared" si="118"/>
        <v>1266578.9990400001</v>
      </c>
      <c r="J536" s="18">
        <f t="shared" si="118"/>
        <v>1272561.81345</v>
      </c>
      <c r="K536" s="18">
        <f t="shared" si="118"/>
        <v>1277870.3813700001</v>
      </c>
      <c r="L536" s="18">
        <f t="shared" si="118"/>
        <v>1281468.2652499999</v>
      </c>
      <c r="M536" s="18">
        <f t="shared" si="118"/>
        <v>1287759.87674</v>
      </c>
      <c r="N536" s="18">
        <f t="shared" si="118"/>
        <v>1293896.13815</v>
      </c>
      <c r="O536" s="18">
        <f t="shared" si="118"/>
        <v>1299745.7553100002</v>
      </c>
      <c r="P536" s="18">
        <f t="shared" si="118"/>
        <v>1305850.4025099999</v>
      </c>
      <c r="Q536" s="18">
        <f t="shared" si="118"/>
        <v>1313143.5468700002</v>
      </c>
      <c r="R536" s="18">
        <f t="shared" si="118"/>
        <v>1317130.0758700003</v>
      </c>
      <c r="S536" s="18">
        <f t="shared" si="118"/>
        <v>1283180.1421723079</v>
      </c>
      <c r="U536" s="263">
        <f>S536-('B-09 2025R'!T536/1)</f>
        <v>2.3082830011844635E-6</v>
      </c>
    </row>
    <row r="537" spans="1:21" x14ac:dyDescent="0.25">
      <c r="A537" s="253">
        <f t="shared" si="109"/>
        <v>12</v>
      </c>
      <c r="B537" s="25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U537" s="263"/>
    </row>
    <row r="538" spans="1:21" x14ac:dyDescent="0.25">
      <c r="A538" s="253">
        <f t="shared" si="109"/>
        <v>13</v>
      </c>
      <c r="B538" s="258"/>
      <c r="D538" s="248" t="s">
        <v>188</v>
      </c>
      <c r="F538" s="24">
        <f t="shared" ref="F538" si="119">F452</f>
        <v>193714.32814</v>
      </c>
      <c r="G538" s="24">
        <f t="shared" ref="G538:S538" si="120">G452</f>
        <v>191699.68918999998</v>
      </c>
      <c r="H538" s="24">
        <f t="shared" si="120"/>
        <v>194280.42519999997</v>
      </c>
      <c r="I538" s="24">
        <f t="shared" si="120"/>
        <v>196212.15122999996</v>
      </c>
      <c r="J538" s="24">
        <f t="shared" si="120"/>
        <v>198935.79869</v>
      </c>
      <c r="K538" s="24">
        <f t="shared" si="120"/>
        <v>184214.94462000002</v>
      </c>
      <c r="L538" s="24">
        <f t="shared" si="120"/>
        <v>187262.26085999995</v>
      </c>
      <c r="M538" s="24">
        <f t="shared" si="120"/>
        <v>189511.82120999999</v>
      </c>
      <c r="N538" s="24">
        <f t="shared" si="120"/>
        <v>192991.09093000001</v>
      </c>
      <c r="O538" s="24">
        <f t="shared" si="120"/>
        <v>196647.83124999999</v>
      </c>
      <c r="P538" s="24">
        <f t="shared" si="120"/>
        <v>189798.88284999997</v>
      </c>
      <c r="Q538" s="24">
        <f t="shared" si="120"/>
        <v>191744.75767999998</v>
      </c>
      <c r="R538" s="24">
        <f t="shared" si="120"/>
        <v>194775.12356999997</v>
      </c>
      <c r="S538" s="24">
        <f t="shared" si="120"/>
        <v>192445.31580153841</v>
      </c>
      <c r="U538" s="263">
        <f>S538-('B-09 2025R'!T538/1)</f>
        <v>1.1538388207554817E-5</v>
      </c>
    </row>
    <row r="539" spans="1:21" x14ac:dyDescent="0.25">
      <c r="A539" s="253">
        <f t="shared" si="109"/>
        <v>14</v>
      </c>
      <c r="B539" s="258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U539" s="263"/>
    </row>
    <row r="540" spans="1:21" ht="13.8" thickBot="1" x14ac:dyDescent="0.3">
      <c r="A540" s="253">
        <f t="shared" si="109"/>
        <v>15</v>
      </c>
      <c r="B540" s="258"/>
      <c r="D540" s="276" t="s">
        <v>189</v>
      </c>
      <c r="F540" s="36">
        <f t="shared" ref="F540" si="121">SUM(F532,F534,F536,F538)</f>
        <v>3677568.8356300001</v>
      </c>
      <c r="G540" s="36">
        <f t="shared" ref="G540:S540" si="122">SUM(G532,G534,G536,G538)</f>
        <v>3703913.9482499999</v>
      </c>
      <c r="H540" s="36">
        <f t="shared" si="122"/>
        <v>3735641.6098200004</v>
      </c>
      <c r="I540" s="36">
        <f t="shared" si="122"/>
        <v>3763815.5681500006</v>
      </c>
      <c r="J540" s="36">
        <f t="shared" si="122"/>
        <v>3794151.7951800008</v>
      </c>
      <c r="K540" s="36">
        <f t="shared" si="122"/>
        <v>3806597.3958400008</v>
      </c>
      <c r="L540" s="36">
        <f t="shared" si="122"/>
        <v>3835785.8019099999</v>
      </c>
      <c r="M540" s="36">
        <f t="shared" si="122"/>
        <v>3867794.0892800004</v>
      </c>
      <c r="N540" s="36">
        <f t="shared" si="122"/>
        <v>3901588.9160600002</v>
      </c>
      <c r="O540" s="36">
        <f t="shared" si="122"/>
        <v>3934388.10934</v>
      </c>
      <c r="P540" s="36">
        <f t="shared" si="122"/>
        <v>3958334.3516900004</v>
      </c>
      <c r="Q540" s="36">
        <f t="shared" si="122"/>
        <v>3991354.80699</v>
      </c>
      <c r="R540" s="36">
        <f t="shared" si="122"/>
        <v>4006078.68365</v>
      </c>
      <c r="S540" s="36">
        <f t="shared" si="122"/>
        <v>3844385.6855223076</v>
      </c>
      <c r="U540" s="263">
        <f>S540-('B-09 2025R'!T540/1)</f>
        <v>1.2307893484830856E-5</v>
      </c>
    </row>
    <row r="541" spans="1:21" ht="13.8" thickTop="1" x14ac:dyDescent="0.25">
      <c r="A541" s="253">
        <f t="shared" si="109"/>
        <v>16</v>
      </c>
      <c r="B541" s="25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U541" s="263"/>
    </row>
    <row r="542" spans="1:21" x14ac:dyDescent="0.25">
      <c r="A542" s="253">
        <f t="shared" si="109"/>
        <v>17</v>
      </c>
      <c r="B542" s="258"/>
      <c r="D542" s="60" t="s">
        <v>198</v>
      </c>
      <c r="F542" s="18">
        <f t="shared" ref="F542" si="123">F476</f>
        <v>0</v>
      </c>
      <c r="G542" s="18">
        <f t="shared" ref="G542:S542" si="124">G476</f>
        <v>0</v>
      </c>
      <c r="H542" s="18">
        <f t="shared" si="124"/>
        <v>0</v>
      </c>
      <c r="I542" s="18">
        <f t="shared" si="124"/>
        <v>0</v>
      </c>
      <c r="J542" s="18">
        <f t="shared" si="124"/>
        <v>0</v>
      </c>
      <c r="K542" s="18">
        <f t="shared" si="124"/>
        <v>0</v>
      </c>
      <c r="L542" s="18">
        <f t="shared" si="124"/>
        <v>0</v>
      </c>
      <c r="M542" s="18">
        <f t="shared" si="124"/>
        <v>0</v>
      </c>
      <c r="N542" s="18">
        <f t="shared" si="124"/>
        <v>0</v>
      </c>
      <c r="O542" s="18">
        <f t="shared" si="124"/>
        <v>0</v>
      </c>
      <c r="P542" s="18">
        <f t="shared" si="124"/>
        <v>0</v>
      </c>
      <c r="Q542" s="18">
        <f t="shared" si="124"/>
        <v>0</v>
      </c>
      <c r="R542" s="18">
        <f t="shared" si="124"/>
        <v>0</v>
      </c>
      <c r="S542" s="18">
        <f t="shared" si="124"/>
        <v>0</v>
      </c>
      <c r="U542" s="263">
        <f>S542-('B-09 2025R'!T542/1)</f>
        <v>0</v>
      </c>
    </row>
    <row r="543" spans="1:21" x14ac:dyDescent="0.25">
      <c r="A543" s="253">
        <f t="shared" si="109"/>
        <v>18</v>
      </c>
      <c r="B543" s="25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U543" s="263"/>
    </row>
    <row r="544" spans="1:21" x14ac:dyDescent="0.25">
      <c r="A544" s="253">
        <f t="shared" si="109"/>
        <v>19</v>
      </c>
      <c r="B544" s="258"/>
      <c r="D544" s="276" t="s">
        <v>203</v>
      </c>
      <c r="F544" s="68">
        <f t="shared" ref="F544" si="125">F482</f>
        <v>176791.07329000006</v>
      </c>
      <c r="G544" s="68">
        <f t="shared" ref="G544:S544" si="126">G482</f>
        <v>176207.75363000008</v>
      </c>
      <c r="H544" s="68">
        <f t="shared" si="126"/>
        <v>179444.67559000006</v>
      </c>
      <c r="I544" s="68">
        <f t="shared" si="126"/>
        <v>182683.91024000006</v>
      </c>
      <c r="J544" s="68">
        <f t="shared" si="126"/>
        <v>185936.06592000008</v>
      </c>
      <c r="K544" s="68">
        <f t="shared" si="126"/>
        <v>189133.20364000008</v>
      </c>
      <c r="L544" s="68">
        <f t="shared" si="126"/>
        <v>192389.05482000008</v>
      </c>
      <c r="M544" s="68">
        <f t="shared" si="126"/>
        <v>195326.72514000008</v>
      </c>
      <c r="N544" s="68">
        <f t="shared" si="126"/>
        <v>198172.59103000007</v>
      </c>
      <c r="O544" s="68">
        <f t="shared" si="126"/>
        <v>201428.78278000007</v>
      </c>
      <c r="P544" s="68">
        <f t="shared" si="126"/>
        <v>204629.87408000004</v>
      </c>
      <c r="Q544" s="68">
        <f t="shared" si="126"/>
        <v>208198.85364000002</v>
      </c>
      <c r="R544" s="68">
        <f t="shared" si="126"/>
        <v>211782.12745000003</v>
      </c>
      <c r="S544" s="68">
        <f t="shared" si="126"/>
        <v>192471.13009615397</v>
      </c>
      <c r="U544" s="263">
        <f>S544-('B-09 2025R'!T544/1)</f>
        <v>-3.8460129871964455E-6</v>
      </c>
    </row>
    <row r="545" spans="1:21" x14ac:dyDescent="0.25">
      <c r="A545" s="253">
        <f t="shared" si="109"/>
        <v>20</v>
      </c>
      <c r="B545" s="258"/>
      <c r="D545" s="276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U545" s="263"/>
    </row>
    <row r="546" spans="1:21" x14ac:dyDescent="0.25">
      <c r="A546" s="253">
        <f t="shared" si="109"/>
        <v>21</v>
      </c>
      <c r="B546" s="258"/>
      <c r="D546" s="289" t="s">
        <v>209</v>
      </c>
      <c r="F546" s="68">
        <f t="shared" ref="F546" si="127">F489</f>
        <v>5493.268299999987</v>
      </c>
      <c r="G546" s="68">
        <f t="shared" ref="G546:S546" si="128">G489</f>
        <v>5550.7259099999874</v>
      </c>
      <c r="H546" s="68">
        <f t="shared" si="128"/>
        <v>5608.1835199999878</v>
      </c>
      <c r="I546" s="68">
        <f t="shared" si="128"/>
        <v>5665.6411299999882</v>
      </c>
      <c r="J546" s="68">
        <f t="shared" si="128"/>
        <v>5723.0987399999876</v>
      </c>
      <c r="K546" s="68">
        <f t="shared" si="128"/>
        <v>5780.5563499999889</v>
      </c>
      <c r="L546" s="68">
        <f t="shared" si="128"/>
        <v>5838.0139599999884</v>
      </c>
      <c r="M546" s="68">
        <f t="shared" si="128"/>
        <v>5895.4715699999897</v>
      </c>
      <c r="N546" s="68">
        <f t="shared" si="128"/>
        <v>5952.9291799999892</v>
      </c>
      <c r="O546" s="68">
        <f t="shared" si="128"/>
        <v>6010.3867899999896</v>
      </c>
      <c r="P546" s="68">
        <f t="shared" si="128"/>
        <v>6067.8443999999899</v>
      </c>
      <c r="Q546" s="68">
        <f t="shared" si="128"/>
        <v>6125.3020099999894</v>
      </c>
      <c r="R546" s="68">
        <f t="shared" si="128"/>
        <v>6182.7596199999907</v>
      </c>
      <c r="S546" s="68">
        <f t="shared" si="128"/>
        <v>5838.0139599999884</v>
      </c>
      <c r="U546" s="263">
        <f>S546-('B-09 2025R'!T546/1)</f>
        <v>-1.0913936421275139E-11</v>
      </c>
    </row>
    <row r="547" spans="1:21" x14ac:dyDescent="0.25">
      <c r="A547" s="253">
        <f t="shared" si="109"/>
        <v>22</v>
      </c>
      <c r="B547" s="258"/>
      <c r="U547" s="263"/>
    </row>
    <row r="548" spans="1:21" x14ac:dyDescent="0.25">
      <c r="A548" s="253">
        <f t="shared" si="109"/>
        <v>23</v>
      </c>
      <c r="B548" s="258"/>
      <c r="D548" s="248" t="s">
        <v>213</v>
      </c>
      <c r="F548" s="24">
        <f t="shared" ref="F548" si="129">F494</f>
        <v>0</v>
      </c>
      <c r="G548" s="24">
        <f t="shared" ref="G548:S548" si="130">G494</f>
        <v>0</v>
      </c>
      <c r="H548" s="24">
        <f t="shared" si="130"/>
        <v>0</v>
      </c>
      <c r="I548" s="24">
        <f t="shared" si="130"/>
        <v>0</v>
      </c>
      <c r="J548" s="24">
        <f t="shared" si="130"/>
        <v>0</v>
      </c>
      <c r="K548" s="24">
        <f t="shared" si="130"/>
        <v>0</v>
      </c>
      <c r="L548" s="24">
        <f t="shared" si="130"/>
        <v>0</v>
      </c>
      <c r="M548" s="24">
        <f t="shared" si="130"/>
        <v>0</v>
      </c>
      <c r="N548" s="24">
        <f t="shared" si="130"/>
        <v>0</v>
      </c>
      <c r="O548" s="24">
        <f t="shared" si="130"/>
        <v>0</v>
      </c>
      <c r="P548" s="24">
        <f t="shared" si="130"/>
        <v>0</v>
      </c>
      <c r="Q548" s="24">
        <f t="shared" si="130"/>
        <v>0</v>
      </c>
      <c r="R548" s="24">
        <f t="shared" si="130"/>
        <v>0</v>
      </c>
      <c r="S548" s="24">
        <f t="shared" si="130"/>
        <v>0</v>
      </c>
      <c r="U548" s="263">
        <f>S548-('B-09 2025R'!T548/1)</f>
        <v>0</v>
      </c>
    </row>
    <row r="549" spans="1:21" x14ac:dyDescent="0.25">
      <c r="A549" s="253">
        <f t="shared" si="109"/>
        <v>24</v>
      </c>
      <c r="B549" s="258"/>
      <c r="F549" s="278"/>
      <c r="G549" s="278"/>
      <c r="H549" s="278"/>
      <c r="I549" s="278"/>
      <c r="J549" s="278"/>
      <c r="K549" s="278"/>
      <c r="L549" s="278"/>
      <c r="M549" s="278"/>
      <c r="N549" s="278"/>
      <c r="O549" s="278"/>
      <c r="P549" s="278"/>
      <c r="Q549" s="278"/>
      <c r="R549" s="278"/>
      <c r="S549" s="278"/>
      <c r="U549" s="263"/>
    </row>
    <row r="550" spans="1:21" ht="13.8" thickBot="1" x14ac:dyDescent="0.3">
      <c r="A550" s="253">
        <f t="shared" si="109"/>
        <v>25</v>
      </c>
      <c r="B550" s="258"/>
      <c r="D550" s="249" t="s">
        <v>214</v>
      </c>
      <c r="F550" s="36">
        <f t="shared" ref="F550" si="131">SUM(F540,F542,F544,F546,F548)</f>
        <v>3859853.1772200004</v>
      </c>
      <c r="G550" s="36">
        <f t="shared" ref="G550:S550" si="132">SUM(G540,G542,G544,G546,G548)</f>
        <v>3885672.4277900001</v>
      </c>
      <c r="H550" s="36">
        <f t="shared" si="132"/>
        <v>3920694.4689300004</v>
      </c>
      <c r="I550" s="36">
        <f t="shared" si="132"/>
        <v>3952165.1195200006</v>
      </c>
      <c r="J550" s="36">
        <f t="shared" si="132"/>
        <v>3985810.9598400006</v>
      </c>
      <c r="K550" s="36">
        <f t="shared" si="132"/>
        <v>4001511.155830001</v>
      </c>
      <c r="L550" s="36">
        <f t="shared" si="132"/>
        <v>4034012.8706900002</v>
      </c>
      <c r="M550" s="36">
        <f t="shared" si="132"/>
        <v>4069016.2859900007</v>
      </c>
      <c r="N550" s="36">
        <f t="shared" si="132"/>
        <v>4105714.4362700004</v>
      </c>
      <c r="O550" s="36">
        <f t="shared" si="132"/>
        <v>4141827.2789099999</v>
      </c>
      <c r="P550" s="36">
        <f t="shared" si="132"/>
        <v>4169032.0701700002</v>
      </c>
      <c r="Q550" s="36">
        <f t="shared" si="132"/>
        <v>4205678.9626399996</v>
      </c>
      <c r="R550" s="36">
        <f t="shared" si="132"/>
        <v>4224043.5707200002</v>
      </c>
      <c r="S550" s="36">
        <f t="shared" si="132"/>
        <v>4042694.8295784616</v>
      </c>
      <c r="U550" s="263">
        <f>S550-('B-09 2025R'!T550/1)</f>
        <v>8.4615312516689301E-6</v>
      </c>
    </row>
    <row r="551" spans="1:21" ht="13.8" thickTop="1" x14ac:dyDescent="0.25">
      <c r="A551" s="253">
        <f t="shared" si="109"/>
        <v>26</v>
      </c>
      <c r="B551" s="258"/>
      <c r="U551" s="263"/>
    </row>
    <row r="552" spans="1:21" x14ac:dyDescent="0.25">
      <c r="A552" s="253">
        <f t="shared" si="109"/>
        <v>27</v>
      </c>
      <c r="B552" s="258"/>
      <c r="D552" s="276" t="s">
        <v>219</v>
      </c>
      <c r="F552" s="292">
        <f t="shared" ref="F552" si="133">F502</f>
        <v>6883.3661700000021</v>
      </c>
      <c r="G552" s="292">
        <f t="shared" ref="G552:S552" si="134">G502</f>
        <v>6903.0919000000031</v>
      </c>
      <c r="H552" s="292">
        <f t="shared" si="134"/>
        <v>6922.8176300000032</v>
      </c>
      <c r="I552" s="292">
        <f t="shared" si="134"/>
        <v>6942.5433600000033</v>
      </c>
      <c r="J552" s="292">
        <f t="shared" si="134"/>
        <v>6962.2690900000034</v>
      </c>
      <c r="K552" s="292">
        <f t="shared" si="134"/>
        <v>6981.9948200000035</v>
      </c>
      <c r="L552" s="292">
        <f t="shared" si="134"/>
        <v>7001.7205500000046</v>
      </c>
      <c r="M552" s="292">
        <f t="shared" si="134"/>
        <v>7021.4462800000047</v>
      </c>
      <c r="N552" s="292">
        <f t="shared" si="134"/>
        <v>7041.1720100000048</v>
      </c>
      <c r="O552" s="292">
        <f t="shared" si="134"/>
        <v>7060.8977400000049</v>
      </c>
      <c r="P552" s="292">
        <f t="shared" si="134"/>
        <v>7080.623470000005</v>
      </c>
      <c r="Q552" s="292">
        <f t="shared" si="134"/>
        <v>7100.3492000000051</v>
      </c>
      <c r="R552" s="292">
        <f t="shared" si="134"/>
        <v>7120.0749300000061</v>
      </c>
      <c r="S552" s="292">
        <f t="shared" si="134"/>
        <v>7001.7205500000046</v>
      </c>
      <c r="U552" s="263">
        <f>S552-('B-09 2025R'!T552/1)</f>
        <v>0</v>
      </c>
    </row>
    <row r="553" spans="1:21" x14ac:dyDescent="0.25">
      <c r="A553" s="253">
        <f t="shared" si="109"/>
        <v>28</v>
      </c>
      <c r="B553" s="25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U553" s="263"/>
    </row>
    <row r="554" spans="1:21" x14ac:dyDescent="0.25">
      <c r="A554" s="253">
        <f t="shared" si="109"/>
        <v>29</v>
      </c>
      <c r="B554" s="258"/>
      <c r="D554" s="34" t="s">
        <v>220</v>
      </c>
      <c r="F554" s="18">
        <f t="shared" ref="F554" si="135">F504</f>
        <v>0</v>
      </c>
      <c r="G554" s="18">
        <f t="shared" ref="G554:S554" si="136">G504</f>
        <v>0</v>
      </c>
      <c r="H554" s="18">
        <f t="shared" si="136"/>
        <v>0</v>
      </c>
      <c r="I554" s="18">
        <f t="shared" si="136"/>
        <v>0</v>
      </c>
      <c r="J554" s="18">
        <f t="shared" si="136"/>
        <v>0</v>
      </c>
      <c r="K554" s="18">
        <f t="shared" si="136"/>
        <v>0</v>
      </c>
      <c r="L554" s="18">
        <f t="shared" si="136"/>
        <v>0</v>
      </c>
      <c r="M554" s="18">
        <f t="shared" si="136"/>
        <v>0</v>
      </c>
      <c r="N554" s="18">
        <f t="shared" si="136"/>
        <v>0</v>
      </c>
      <c r="O554" s="18">
        <f t="shared" si="136"/>
        <v>0</v>
      </c>
      <c r="P554" s="18">
        <f t="shared" si="136"/>
        <v>0</v>
      </c>
      <c r="Q554" s="18">
        <f t="shared" si="136"/>
        <v>0</v>
      </c>
      <c r="R554" s="18">
        <f t="shared" si="136"/>
        <v>0</v>
      </c>
      <c r="S554" s="18">
        <f t="shared" si="136"/>
        <v>0</v>
      </c>
      <c r="U554" s="263">
        <f>S554-('B-09 2025R'!T554/1)</f>
        <v>0</v>
      </c>
    </row>
    <row r="555" spans="1:21" x14ac:dyDescent="0.25">
      <c r="A555" s="253">
        <f t="shared" si="109"/>
        <v>30</v>
      </c>
      <c r="B555" s="258"/>
      <c r="U555" s="263"/>
    </row>
    <row r="556" spans="1:21" x14ac:dyDescent="0.25">
      <c r="A556" s="253">
        <f t="shared" si="109"/>
        <v>31</v>
      </c>
      <c r="B556" s="258"/>
      <c r="D556" s="248" t="s">
        <v>221</v>
      </c>
      <c r="F556" s="18">
        <f t="shared" ref="F556" si="137">F505</f>
        <v>0</v>
      </c>
      <c r="G556" s="18">
        <f t="shared" ref="G556:S556" si="138">G505</f>
        <v>0</v>
      </c>
      <c r="H556" s="18">
        <f t="shared" si="138"/>
        <v>0</v>
      </c>
      <c r="I556" s="18">
        <f t="shared" si="138"/>
        <v>0</v>
      </c>
      <c r="J556" s="18">
        <f t="shared" si="138"/>
        <v>0</v>
      </c>
      <c r="K556" s="18">
        <f t="shared" si="138"/>
        <v>0</v>
      </c>
      <c r="L556" s="18">
        <f t="shared" si="138"/>
        <v>0</v>
      </c>
      <c r="M556" s="18">
        <f t="shared" si="138"/>
        <v>0</v>
      </c>
      <c r="N556" s="18">
        <f t="shared" si="138"/>
        <v>0</v>
      </c>
      <c r="O556" s="18">
        <f t="shared" si="138"/>
        <v>0</v>
      </c>
      <c r="P556" s="18">
        <f t="shared" si="138"/>
        <v>0</v>
      </c>
      <c r="Q556" s="18">
        <f t="shared" si="138"/>
        <v>0</v>
      </c>
      <c r="R556" s="18">
        <f t="shared" si="138"/>
        <v>0</v>
      </c>
      <c r="S556" s="18">
        <f t="shared" si="138"/>
        <v>0</v>
      </c>
      <c r="U556" s="263">
        <f>S556-('B-09 2025R'!T556/1)</f>
        <v>0</v>
      </c>
    </row>
    <row r="557" spans="1:21" x14ac:dyDescent="0.25">
      <c r="A557" s="253">
        <f t="shared" si="109"/>
        <v>32</v>
      </c>
      <c r="B557" s="258"/>
      <c r="U557" s="300"/>
    </row>
    <row r="558" spans="1:21" x14ac:dyDescent="0.25">
      <c r="A558" s="253">
        <f t="shared" si="109"/>
        <v>33</v>
      </c>
      <c r="B558" s="258"/>
      <c r="D558" s="248" t="s">
        <v>224</v>
      </c>
      <c r="F558" s="291">
        <f t="shared" ref="F558" si="139">F509</f>
        <v>113636.92683999997</v>
      </c>
      <c r="G558" s="291">
        <f t="shared" ref="G558:S558" si="140">G509</f>
        <v>112271.30350999995</v>
      </c>
      <c r="H558" s="291">
        <f t="shared" si="140"/>
        <v>113334.39219999994</v>
      </c>
      <c r="I558" s="291">
        <f t="shared" si="140"/>
        <v>115026.52485999996</v>
      </c>
      <c r="J558" s="291">
        <f t="shared" si="140"/>
        <v>116561.05751999994</v>
      </c>
      <c r="K558" s="291">
        <f t="shared" si="140"/>
        <v>117965.59020999995</v>
      </c>
      <c r="L558" s="291">
        <f t="shared" si="140"/>
        <v>119170.74487999995</v>
      </c>
      <c r="M558" s="291">
        <f t="shared" si="140"/>
        <v>120041.75554999996</v>
      </c>
      <c r="N558" s="291">
        <f t="shared" si="140"/>
        <v>122678.38921999995</v>
      </c>
      <c r="O558" s="291">
        <f t="shared" si="140"/>
        <v>123429.82087999996</v>
      </c>
      <c r="P558" s="291">
        <f t="shared" si="140"/>
        <v>126488.25354999994</v>
      </c>
      <c r="Q558" s="291">
        <f t="shared" si="140"/>
        <v>127715.58620999995</v>
      </c>
      <c r="R558" s="291">
        <f t="shared" si="140"/>
        <v>131079.31887999995</v>
      </c>
      <c r="S558" s="291">
        <f t="shared" si="140"/>
        <v>119953.82033153842</v>
      </c>
      <c r="U558" s="263">
        <f>S558-('B-09 2025R'!T558/1)</f>
        <v>1.5384139260277152E-6</v>
      </c>
    </row>
    <row r="559" spans="1:21" x14ac:dyDescent="0.25">
      <c r="A559" s="253">
        <f t="shared" si="109"/>
        <v>34</v>
      </c>
      <c r="B559" s="258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U559" s="300"/>
    </row>
    <row r="560" spans="1:21" ht="13.8" thickBot="1" x14ac:dyDescent="0.3">
      <c r="A560" s="253">
        <f t="shared" si="109"/>
        <v>35</v>
      </c>
      <c r="B560" s="258"/>
      <c r="D560" s="248" t="s">
        <v>225</v>
      </c>
      <c r="F560" s="36">
        <f t="shared" ref="F560" si="141">SUM(F550,F552,F554,F556,F558)</f>
        <v>3980373.4702300001</v>
      </c>
      <c r="G560" s="36">
        <f t="shared" ref="G560:S560" si="142">SUM(G550,G552,G554,G556,G558)</f>
        <v>4004846.8232</v>
      </c>
      <c r="H560" s="36">
        <f t="shared" si="142"/>
        <v>4040951.6787600005</v>
      </c>
      <c r="I560" s="36">
        <f t="shared" si="142"/>
        <v>4074134.1877400004</v>
      </c>
      <c r="J560" s="36">
        <f t="shared" si="142"/>
        <v>4109334.2864500005</v>
      </c>
      <c r="K560" s="36">
        <f t="shared" si="142"/>
        <v>4126458.7408600012</v>
      </c>
      <c r="L560" s="36">
        <f t="shared" si="142"/>
        <v>4160185.3361200006</v>
      </c>
      <c r="M560" s="36">
        <f t="shared" si="142"/>
        <v>4196079.4878200004</v>
      </c>
      <c r="N560" s="36">
        <f t="shared" si="142"/>
        <v>4235433.9975000005</v>
      </c>
      <c r="O560" s="36">
        <f t="shared" si="142"/>
        <v>4272317.9975299994</v>
      </c>
      <c r="P560" s="36">
        <f t="shared" si="142"/>
        <v>4302600.9471899997</v>
      </c>
      <c r="Q560" s="36">
        <f t="shared" si="142"/>
        <v>4340494.89805</v>
      </c>
      <c r="R560" s="36">
        <f t="shared" si="142"/>
        <v>4362242.9645300005</v>
      </c>
      <c r="S560" s="36">
        <f t="shared" si="142"/>
        <v>4169650.3704600004</v>
      </c>
      <c r="U560" s="263">
        <f>S560-('B-09 2025R'!T560/1)</f>
        <v>1.0000076144933701E-5</v>
      </c>
    </row>
    <row r="561" spans="1:21" ht="13.8" thickTop="1" x14ac:dyDescent="0.25">
      <c r="A561" s="253">
        <f t="shared" si="109"/>
        <v>36</v>
      </c>
      <c r="B561" s="258"/>
      <c r="F561" s="291">
        <f t="shared" ref="F561" si="143">F560-F511</f>
        <v>0</v>
      </c>
      <c r="G561" s="291">
        <f t="shared" ref="G561" si="144">G560-G511</f>
        <v>0</v>
      </c>
      <c r="H561" s="291">
        <f t="shared" ref="H561" si="145">H560-H511</f>
        <v>0</v>
      </c>
      <c r="I561" s="291">
        <f t="shared" ref="I561" si="146">I560-I511</f>
        <v>0</v>
      </c>
      <c r="J561" s="291">
        <f t="shared" ref="J561" si="147">J560-J511</f>
        <v>0</v>
      </c>
      <c r="K561" s="291">
        <f t="shared" ref="K561" si="148">K560-K511</f>
        <v>0</v>
      </c>
      <c r="L561" s="291">
        <f t="shared" ref="L561" si="149">L560-L511</f>
        <v>0</v>
      </c>
      <c r="M561" s="291">
        <f t="shared" ref="M561" si="150">M560-M511</f>
        <v>0</v>
      </c>
      <c r="N561" s="291">
        <f t="shared" ref="N561" si="151">N560-N511</f>
        <v>0</v>
      </c>
      <c r="O561" s="291">
        <f t="shared" ref="O561" si="152">O560-O511</f>
        <v>0</v>
      </c>
      <c r="P561" s="291">
        <f t="shared" ref="P561" si="153">P560-P511</f>
        <v>0</v>
      </c>
      <c r="Q561" s="291">
        <f t="shared" ref="Q561" si="154">Q560-Q511</f>
        <v>0</v>
      </c>
      <c r="R561" s="291">
        <f t="shared" ref="R561" si="155">R560-R511</f>
        <v>0</v>
      </c>
      <c r="S561" s="291">
        <f t="shared" ref="S561" si="156">S560-S511</f>
        <v>0</v>
      </c>
      <c r="U561" s="300"/>
    </row>
    <row r="562" spans="1:21" x14ac:dyDescent="0.25">
      <c r="A562" s="253">
        <f t="shared" si="109"/>
        <v>37</v>
      </c>
      <c r="B562" s="258"/>
      <c r="F562" s="293">
        <f>F560-('ASDR FY2'!K333)/1000</f>
        <v>0</v>
      </c>
      <c r="H562" s="291"/>
      <c r="I562" s="291"/>
      <c r="K562" s="291"/>
      <c r="M562" s="291"/>
      <c r="O562" s="291"/>
      <c r="P562" s="250"/>
      <c r="Q562" s="291"/>
      <c r="R562" s="293">
        <f>R560-('ASDR FY2'!U333)/1000</f>
        <v>3.0001625418663025E-5</v>
      </c>
      <c r="S562" s="293">
        <f>S560-('ASDR FY2'!V333)/1000</f>
        <v>1.0001007467508316E-5</v>
      </c>
      <c r="U562" s="300"/>
    </row>
    <row r="563" spans="1:21" x14ac:dyDescent="0.25">
      <c r="A563" s="253">
        <f t="shared" si="109"/>
        <v>38</v>
      </c>
      <c r="B563" s="258"/>
      <c r="P563" s="250"/>
    </row>
    <row r="564" spans="1:21" x14ac:dyDescent="0.25">
      <c r="A564" s="253">
        <f t="shared" si="109"/>
        <v>39</v>
      </c>
      <c r="B564" s="268"/>
      <c r="P564" s="250"/>
    </row>
    <row r="565" spans="1:21" x14ac:dyDescent="0.25">
      <c r="A565" s="253">
        <f t="shared" si="109"/>
        <v>40</v>
      </c>
      <c r="B565" s="268"/>
      <c r="P565" s="250"/>
    </row>
    <row r="566" spans="1:21" x14ac:dyDescent="0.25">
      <c r="A566" s="253">
        <f t="shared" si="109"/>
        <v>41</v>
      </c>
      <c r="B566" s="268"/>
      <c r="P566" s="250"/>
    </row>
    <row r="567" spans="1:21" x14ac:dyDescent="0.25">
      <c r="A567" s="253">
        <f t="shared" si="109"/>
        <v>42</v>
      </c>
      <c r="B567" s="268"/>
      <c r="P567" s="250"/>
    </row>
    <row r="568" spans="1:21" x14ac:dyDescent="0.25">
      <c r="A568" s="253">
        <f t="shared" si="109"/>
        <v>43</v>
      </c>
      <c r="B568" s="268"/>
      <c r="P568" s="250"/>
    </row>
    <row r="569" spans="1:21" ht="13.8" thickBot="1" x14ac:dyDescent="0.3">
      <c r="A569" s="255">
        <f t="shared" si="109"/>
        <v>44</v>
      </c>
      <c r="B569" s="39" t="s">
        <v>70</v>
      </c>
      <c r="C569" s="247"/>
      <c r="D569" s="247"/>
      <c r="E569" s="247"/>
      <c r="F569" s="247"/>
      <c r="G569" s="247"/>
      <c r="H569" s="247"/>
      <c r="I569" s="247"/>
      <c r="J569" s="247"/>
      <c r="K569" s="247"/>
      <c r="L569" s="247"/>
      <c r="M569" s="247"/>
      <c r="N569" s="247"/>
      <c r="O569" s="247"/>
      <c r="P569" s="269"/>
      <c r="Q569" s="247"/>
      <c r="R569" s="247"/>
      <c r="S569" s="247"/>
    </row>
    <row r="570" spans="1:21" x14ac:dyDescent="0.25">
      <c r="A570" s="248" t="str">
        <f>+$A$57</f>
        <v>Supporting Schedules:</v>
      </c>
      <c r="P570" s="250"/>
      <c r="Q570" s="248" t="str">
        <f>+$Q$57</f>
        <v>Recap Schedules:  B-09</v>
      </c>
    </row>
  </sheetData>
  <printOptions horizontalCentered="1" verticalCentered="1"/>
  <pageMargins left="0.7" right="0.7" top="0.75" bottom="0.75" header="0.3" footer="0.3"/>
  <pageSetup scale="55" fitToHeight="10" orientation="landscape" blackAndWhite="1" r:id="rId1"/>
  <rowBreaks count="9" manualBreakCount="9">
    <brk id="57" max="16383" man="1"/>
    <brk id="114" max="16383" man="1"/>
    <brk id="171" max="16383" man="1"/>
    <brk id="228" max="16383" man="1"/>
    <brk id="285" max="16383" man="1"/>
    <brk id="342" max="16383" man="1"/>
    <brk id="399" max="16383" man="1"/>
    <brk id="456" max="16383" man="1"/>
    <brk id="513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27A5-6897-440A-9A94-B303BBBC7423}">
  <sheetPr codeName="Sheet12">
    <tabColor rgb="FFFFC000"/>
    <pageSetUpPr fitToPage="1"/>
  </sheetPr>
  <dimension ref="A1:CI329"/>
  <sheetViews>
    <sheetView zoomScaleNormal="100" workbookViewId="0">
      <pane xSplit="2" ySplit="5" topLeftCell="C301" activePane="bottomRight" state="frozen"/>
      <selection pane="topRight" activeCell="C1" sqref="C1"/>
      <selection pane="bottomLeft" activeCell="A6" sqref="A6"/>
      <selection pane="bottomRight" activeCell="AB336" sqref="AB336"/>
    </sheetView>
  </sheetViews>
  <sheetFormatPr defaultColWidth="9" defaultRowHeight="14.4" x14ac:dyDescent="0.3"/>
  <cols>
    <col min="1" max="1" width="10.44140625" style="180" customWidth="1"/>
    <col min="2" max="2" width="36.6640625" style="180" bestFit="1" customWidth="1"/>
    <col min="3" max="3" width="17.33203125" style="91" hidden="1" customWidth="1"/>
    <col min="4" max="26" width="17.33203125" style="180" hidden="1" customWidth="1"/>
    <col min="27" max="39" width="17.33203125" style="180" bestFit="1" customWidth="1"/>
    <col min="40" max="75" width="17.33203125" style="180" hidden="1" customWidth="1"/>
    <col min="76" max="76" width="15" hidden="1" customWidth="1"/>
    <col min="77" max="81" width="17.6640625" hidden="1" customWidth="1"/>
    <col min="82" max="83" width="17.33203125" hidden="1" customWidth="1"/>
    <col min="84" max="84" width="17.33203125" bestFit="1" customWidth="1"/>
    <col min="85" max="87" width="17.33203125" hidden="1" customWidth="1"/>
  </cols>
  <sheetData>
    <row r="1" spans="1:87" ht="17.399999999999999" x14ac:dyDescent="0.3">
      <c r="A1" s="177" t="s">
        <v>226</v>
      </c>
      <c r="B1" s="178"/>
      <c r="C1" s="179"/>
    </row>
    <row r="2" spans="1:87" x14ac:dyDescent="0.3">
      <c r="B2" s="179"/>
      <c r="C2" s="181">
        <v>2022</v>
      </c>
      <c r="D2" s="181">
        <v>2023</v>
      </c>
      <c r="E2" s="181">
        <v>2023</v>
      </c>
      <c r="F2" s="181">
        <v>2023</v>
      </c>
      <c r="G2" s="181">
        <v>2023</v>
      </c>
      <c r="H2" s="181">
        <v>2023</v>
      </c>
      <c r="I2" s="181">
        <v>2023</v>
      </c>
      <c r="J2" s="181">
        <v>2023</v>
      </c>
      <c r="K2" s="181">
        <v>2023</v>
      </c>
      <c r="L2" s="181">
        <v>2023</v>
      </c>
      <c r="M2" s="181">
        <v>2023</v>
      </c>
      <c r="N2" s="181">
        <v>2023</v>
      </c>
      <c r="O2" s="181">
        <v>2023</v>
      </c>
      <c r="P2" s="181">
        <v>2024</v>
      </c>
      <c r="Q2" s="181">
        <v>2024</v>
      </c>
      <c r="R2" s="181">
        <v>2024</v>
      </c>
      <c r="S2" s="181">
        <v>2024</v>
      </c>
      <c r="T2" s="181">
        <v>2024</v>
      </c>
      <c r="U2" s="181">
        <v>2024</v>
      </c>
      <c r="V2" s="181">
        <v>2024</v>
      </c>
      <c r="W2" s="181">
        <v>2024</v>
      </c>
      <c r="X2" s="181">
        <v>2024</v>
      </c>
      <c r="Y2" s="181">
        <v>2024</v>
      </c>
      <c r="Z2" s="181">
        <v>2024</v>
      </c>
      <c r="AA2" s="181">
        <v>2024</v>
      </c>
      <c r="AB2" s="181">
        <v>2025</v>
      </c>
      <c r="AC2" s="181">
        <v>2025</v>
      </c>
      <c r="AD2" s="181">
        <v>2025</v>
      </c>
      <c r="AE2" s="181">
        <v>2025</v>
      </c>
      <c r="AF2" s="181">
        <v>2025</v>
      </c>
      <c r="AG2" s="181">
        <v>2025</v>
      </c>
      <c r="AH2" s="181">
        <v>2025</v>
      </c>
      <c r="AI2" s="181">
        <v>2025</v>
      </c>
      <c r="AJ2" s="181">
        <v>2025</v>
      </c>
      <c r="AK2" s="181">
        <v>2025</v>
      </c>
      <c r="AL2" s="181">
        <v>2025</v>
      </c>
      <c r="AM2" s="181">
        <v>2025</v>
      </c>
      <c r="AN2" s="181">
        <v>2026</v>
      </c>
      <c r="AO2" s="181">
        <v>2026</v>
      </c>
      <c r="AP2" s="181">
        <v>2026</v>
      </c>
      <c r="AQ2" s="181">
        <v>2026</v>
      </c>
      <c r="AR2" s="181">
        <v>2026</v>
      </c>
      <c r="AS2" s="181">
        <v>2026</v>
      </c>
      <c r="AT2" s="181">
        <v>2026</v>
      </c>
      <c r="AU2" s="181">
        <v>2026</v>
      </c>
      <c r="AV2" s="181">
        <v>2026</v>
      </c>
      <c r="AW2" s="181">
        <v>2026</v>
      </c>
      <c r="AX2" s="181">
        <v>2026</v>
      </c>
      <c r="AY2" s="181">
        <v>2026</v>
      </c>
      <c r="AZ2" s="181">
        <v>2027</v>
      </c>
      <c r="BA2" s="181">
        <v>2027</v>
      </c>
      <c r="BB2" s="181">
        <v>2027</v>
      </c>
      <c r="BC2" s="181">
        <v>2027</v>
      </c>
      <c r="BD2" s="181">
        <v>2027</v>
      </c>
      <c r="BE2" s="181">
        <v>2027</v>
      </c>
      <c r="BF2" s="181">
        <v>2027</v>
      </c>
      <c r="BG2" s="181">
        <v>2027</v>
      </c>
      <c r="BH2" s="181">
        <v>2027</v>
      </c>
      <c r="BI2" s="181">
        <v>2027</v>
      </c>
      <c r="BJ2" s="181">
        <v>2027</v>
      </c>
      <c r="BK2" s="181">
        <v>2027</v>
      </c>
      <c r="BL2" s="181">
        <v>2028</v>
      </c>
      <c r="BM2" s="181">
        <v>2028</v>
      </c>
      <c r="BN2" s="181">
        <v>2028</v>
      </c>
      <c r="BO2" s="181">
        <v>2028</v>
      </c>
      <c r="BP2" s="181">
        <v>2028</v>
      </c>
      <c r="BQ2" s="181">
        <v>2028</v>
      </c>
      <c r="BR2" s="181">
        <v>2028</v>
      </c>
      <c r="BS2" s="181">
        <v>2028</v>
      </c>
      <c r="BT2" s="181">
        <v>2028</v>
      </c>
      <c r="BU2" s="181">
        <v>2028</v>
      </c>
      <c r="BV2" s="181">
        <v>2028</v>
      </c>
      <c r="BW2" s="181">
        <v>2028</v>
      </c>
    </row>
    <row r="3" spans="1:87" x14ac:dyDescent="0.3">
      <c r="A3" s="182"/>
      <c r="B3" s="182"/>
      <c r="C3" s="183" t="s">
        <v>227</v>
      </c>
      <c r="D3" s="183" t="s">
        <v>228</v>
      </c>
      <c r="E3" s="183" t="s">
        <v>229</v>
      </c>
      <c r="F3" s="183" t="s">
        <v>230</v>
      </c>
      <c r="G3" s="183" t="s">
        <v>231</v>
      </c>
      <c r="H3" s="183" t="s">
        <v>232</v>
      </c>
      <c r="I3" s="183" t="s">
        <v>233</v>
      </c>
      <c r="J3" s="183" t="s">
        <v>234</v>
      </c>
      <c r="K3" s="183" t="s">
        <v>235</v>
      </c>
      <c r="L3" s="183" t="s">
        <v>236</v>
      </c>
      <c r="M3" s="183" t="s">
        <v>237</v>
      </c>
      <c r="N3" s="183" t="s">
        <v>238</v>
      </c>
      <c r="O3" s="183" t="s">
        <v>227</v>
      </c>
      <c r="P3" s="183" t="s">
        <v>228</v>
      </c>
      <c r="Q3" s="183" t="s">
        <v>229</v>
      </c>
      <c r="R3" s="183" t="s">
        <v>230</v>
      </c>
      <c r="S3" s="183" t="s">
        <v>231</v>
      </c>
      <c r="T3" s="183" t="s">
        <v>232</v>
      </c>
      <c r="U3" s="183" t="s">
        <v>233</v>
      </c>
      <c r="V3" s="183" t="s">
        <v>234</v>
      </c>
      <c r="W3" s="183" t="s">
        <v>235</v>
      </c>
      <c r="X3" s="183" t="s">
        <v>236</v>
      </c>
      <c r="Y3" s="183" t="s">
        <v>237</v>
      </c>
      <c r="Z3" s="183" t="s">
        <v>238</v>
      </c>
      <c r="AA3" s="183" t="s">
        <v>227</v>
      </c>
      <c r="AB3" s="183" t="s">
        <v>228</v>
      </c>
      <c r="AC3" s="183" t="s">
        <v>229</v>
      </c>
      <c r="AD3" s="183" t="s">
        <v>230</v>
      </c>
      <c r="AE3" s="183" t="s">
        <v>231</v>
      </c>
      <c r="AF3" s="183" t="s">
        <v>232</v>
      </c>
      <c r="AG3" s="183" t="s">
        <v>233</v>
      </c>
      <c r="AH3" s="183" t="s">
        <v>234</v>
      </c>
      <c r="AI3" s="183" t="s">
        <v>235</v>
      </c>
      <c r="AJ3" s="183" t="s">
        <v>236</v>
      </c>
      <c r="AK3" s="183" t="s">
        <v>237</v>
      </c>
      <c r="AL3" s="183" t="s">
        <v>238</v>
      </c>
      <c r="AM3" s="183" t="s">
        <v>227</v>
      </c>
      <c r="AN3" s="183" t="s">
        <v>228</v>
      </c>
      <c r="AO3" s="183" t="s">
        <v>229</v>
      </c>
      <c r="AP3" s="183" t="s">
        <v>230</v>
      </c>
      <c r="AQ3" s="183" t="s">
        <v>231</v>
      </c>
      <c r="AR3" s="183" t="s">
        <v>232</v>
      </c>
      <c r="AS3" s="183" t="s">
        <v>233</v>
      </c>
      <c r="AT3" s="183" t="s">
        <v>234</v>
      </c>
      <c r="AU3" s="183" t="s">
        <v>235</v>
      </c>
      <c r="AV3" s="183" t="s">
        <v>236</v>
      </c>
      <c r="AW3" s="183" t="s">
        <v>237</v>
      </c>
      <c r="AX3" s="183" t="s">
        <v>238</v>
      </c>
      <c r="AY3" s="183" t="s">
        <v>227</v>
      </c>
      <c r="AZ3" s="183" t="s">
        <v>228</v>
      </c>
      <c r="BA3" s="183" t="s">
        <v>229</v>
      </c>
      <c r="BB3" s="183" t="s">
        <v>230</v>
      </c>
      <c r="BC3" s="183" t="s">
        <v>231</v>
      </c>
      <c r="BD3" s="183" t="s">
        <v>232</v>
      </c>
      <c r="BE3" s="183" t="s">
        <v>233</v>
      </c>
      <c r="BF3" s="183" t="s">
        <v>234</v>
      </c>
      <c r="BG3" s="183" t="s">
        <v>235</v>
      </c>
      <c r="BH3" s="183" t="s">
        <v>236</v>
      </c>
      <c r="BI3" s="183" t="s">
        <v>237</v>
      </c>
      <c r="BJ3" s="183" t="s">
        <v>238</v>
      </c>
      <c r="BK3" s="183" t="s">
        <v>227</v>
      </c>
      <c r="BL3" s="183" t="s">
        <v>228</v>
      </c>
      <c r="BM3" s="183" t="s">
        <v>229</v>
      </c>
      <c r="BN3" s="183" t="s">
        <v>230</v>
      </c>
      <c r="BO3" s="183" t="s">
        <v>231</v>
      </c>
      <c r="BP3" s="183" t="s">
        <v>232</v>
      </c>
      <c r="BQ3" s="183" t="s">
        <v>233</v>
      </c>
      <c r="BR3" s="183" t="s">
        <v>234</v>
      </c>
      <c r="BS3" s="183" t="s">
        <v>235</v>
      </c>
      <c r="BT3" s="183" t="s">
        <v>236</v>
      </c>
      <c r="BU3" s="183" t="s">
        <v>237</v>
      </c>
      <c r="BV3" s="183" t="s">
        <v>238</v>
      </c>
      <c r="BW3" s="183" t="s">
        <v>227</v>
      </c>
      <c r="BX3" s="184">
        <v>2023</v>
      </c>
      <c r="BY3" s="184">
        <v>2024</v>
      </c>
      <c r="BZ3" s="184">
        <v>2025</v>
      </c>
      <c r="CA3" s="184">
        <v>2026</v>
      </c>
      <c r="CB3" s="184">
        <v>2027</v>
      </c>
      <c r="CC3" s="184">
        <v>2028</v>
      </c>
      <c r="CD3" s="185">
        <v>2023</v>
      </c>
      <c r="CE3" s="185">
        <v>2024</v>
      </c>
      <c r="CF3" s="185">
        <v>2025</v>
      </c>
      <c r="CG3" s="185">
        <v>2026</v>
      </c>
      <c r="CH3" s="185">
        <v>2027</v>
      </c>
      <c r="CI3" s="185">
        <v>2028</v>
      </c>
    </row>
    <row r="4" spans="1:87" x14ac:dyDescent="0.3">
      <c r="A4" s="182"/>
      <c r="B4" s="182"/>
      <c r="C4" s="181">
        <v>202212</v>
      </c>
      <c r="D4" s="181">
        <v>202301</v>
      </c>
      <c r="E4" s="181">
        <v>202302</v>
      </c>
      <c r="F4" s="181">
        <v>202303</v>
      </c>
      <c r="G4" s="181">
        <v>202304</v>
      </c>
      <c r="H4" s="181">
        <v>202305</v>
      </c>
      <c r="I4" s="181">
        <v>202306</v>
      </c>
      <c r="J4" s="181">
        <v>202307</v>
      </c>
      <c r="K4" s="181">
        <v>202308</v>
      </c>
      <c r="L4" s="181">
        <v>202309</v>
      </c>
      <c r="M4" s="181">
        <v>202310</v>
      </c>
      <c r="N4" s="181">
        <v>202311</v>
      </c>
      <c r="O4" s="181">
        <v>202312</v>
      </c>
      <c r="P4" s="181">
        <v>202401</v>
      </c>
      <c r="Q4" s="181">
        <v>202402</v>
      </c>
      <c r="R4" s="181">
        <v>202403</v>
      </c>
      <c r="S4" s="181">
        <v>202404</v>
      </c>
      <c r="T4" s="181">
        <v>202405</v>
      </c>
      <c r="U4" s="181">
        <v>202406</v>
      </c>
      <c r="V4" s="181">
        <v>202407</v>
      </c>
      <c r="W4" s="181">
        <v>202408</v>
      </c>
      <c r="X4" s="181">
        <v>202409</v>
      </c>
      <c r="Y4" s="181">
        <v>202410</v>
      </c>
      <c r="Z4" s="181">
        <v>202411</v>
      </c>
      <c r="AA4" s="181">
        <v>202412</v>
      </c>
      <c r="AB4" s="181">
        <v>202501</v>
      </c>
      <c r="AC4" s="181">
        <v>202502</v>
      </c>
      <c r="AD4" s="181">
        <v>202503</v>
      </c>
      <c r="AE4" s="181">
        <v>202504</v>
      </c>
      <c r="AF4" s="181">
        <v>202505</v>
      </c>
      <c r="AG4" s="181">
        <v>202506</v>
      </c>
      <c r="AH4" s="181">
        <v>202507</v>
      </c>
      <c r="AI4" s="181">
        <v>202508</v>
      </c>
      <c r="AJ4" s="181">
        <v>202509</v>
      </c>
      <c r="AK4" s="181">
        <v>202510</v>
      </c>
      <c r="AL4" s="181">
        <v>202511</v>
      </c>
      <c r="AM4" s="181">
        <v>202512</v>
      </c>
      <c r="AN4" s="181">
        <v>202601</v>
      </c>
      <c r="AO4" s="181">
        <v>202602</v>
      </c>
      <c r="AP4" s="181">
        <v>202603</v>
      </c>
      <c r="AQ4" s="181">
        <v>202604</v>
      </c>
      <c r="AR4" s="181">
        <v>202605</v>
      </c>
      <c r="AS4" s="181">
        <v>202606</v>
      </c>
      <c r="AT4" s="181">
        <v>202607</v>
      </c>
      <c r="AU4" s="181">
        <v>202608</v>
      </c>
      <c r="AV4" s="181">
        <v>202609</v>
      </c>
      <c r="AW4" s="181">
        <v>202610</v>
      </c>
      <c r="AX4" s="181">
        <v>202611</v>
      </c>
      <c r="AY4" s="181">
        <v>202612</v>
      </c>
      <c r="AZ4" s="181">
        <v>202701</v>
      </c>
      <c r="BA4" s="181">
        <v>202702</v>
      </c>
      <c r="BB4" s="181">
        <v>202703</v>
      </c>
      <c r="BC4" s="181">
        <v>202704</v>
      </c>
      <c r="BD4" s="181">
        <v>202705</v>
      </c>
      <c r="BE4" s="181">
        <v>202706</v>
      </c>
      <c r="BF4" s="181">
        <v>202707</v>
      </c>
      <c r="BG4" s="181">
        <v>202708</v>
      </c>
      <c r="BH4" s="181">
        <v>202709</v>
      </c>
      <c r="BI4" s="181">
        <v>202710</v>
      </c>
      <c r="BJ4" s="181">
        <v>202711</v>
      </c>
      <c r="BK4" s="181">
        <v>202712</v>
      </c>
      <c r="BL4" s="181">
        <v>202801</v>
      </c>
      <c r="BM4" s="181">
        <v>202802</v>
      </c>
      <c r="BN4" s="181">
        <v>202803</v>
      </c>
      <c r="BO4" s="181">
        <v>202804</v>
      </c>
      <c r="BP4" s="181">
        <v>202805</v>
      </c>
      <c r="BQ4" s="181">
        <v>202806</v>
      </c>
      <c r="BR4" s="181">
        <v>202807</v>
      </c>
      <c r="BS4" s="181">
        <v>202808</v>
      </c>
      <c r="BT4" s="181">
        <v>202809</v>
      </c>
      <c r="BU4" s="181">
        <v>202810</v>
      </c>
      <c r="BV4" s="181">
        <v>202811</v>
      </c>
      <c r="BW4" s="181">
        <v>202812</v>
      </c>
      <c r="BX4" s="184" t="s">
        <v>227</v>
      </c>
      <c r="BY4" s="184" t="s">
        <v>227</v>
      </c>
      <c r="BZ4" s="184" t="s">
        <v>227</v>
      </c>
      <c r="CA4" s="184" t="s">
        <v>227</v>
      </c>
      <c r="CB4" s="184" t="s">
        <v>227</v>
      </c>
      <c r="CC4" s="184" t="s">
        <v>227</v>
      </c>
      <c r="CD4" s="186" t="s">
        <v>227</v>
      </c>
      <c r="CE4" s="186" t="s">
        <v>227</v>
      </c>
      <c r="CF4" s="186" t="s">
        <v>227</v>
      </c>
      <c r="CG4" s="186" t="s">
        <v>227</v>
      </c>
      <c r="CH4" s="186" t="s">
        <v>227</v>
      </c>
      <c r="CI4" s="186" t="s">
        <v>227</v>
      </c>
    </row>
    <row r="5" spans="1:87" x14ac:dyDescent="0.3">
      <c r="A5" s="187" t="s">
        <v>239</v>
      </c>
      <c r="B5" s="188" t="s">
        <v>240</v>
      </c>
      <c r="C5" s="71" t="s">
        <v>241</v>
      </c>
      <c r="D5" s="71" t="s">
        <v>242</v>
      </c>
      <c r="E5" s="71" t="s">
        <v>243</v>
      </c>
      <c r="F5" s="71" t="s">
        <v>244</v>
      </c>
      <c r="G5" s="71" t="s">
        <v>245</v>
      </c>
      <c r="H5" s="71" t="s">
        <v>246</v>
      </c>
      <c r="I5" s="71" t="s">
        <v>247</v>
      </c>
      <c r="J5" s="71" t="s">
        <v>248</v>
      </c>
      <c r="K5" s="71" t="s">
        <v>249</v>
      </c>
      <c r="L5" s="71" t="s">
        <v>250</v>
      </c>
      <c r="M5" s="71" t="s">
        <v>251</v>
      </c>
      <c r="N5" s="71" t="s">
        <v>252</v>
      </c>
      <c r="O5" s="71" t="s">
        <v>253</v>
      </c>
      <c r="P5" s="71" t="s">
        <v>254</v>
      </c>
      <c r="Q5" s="71" t="s">
        <v>255</v>
      </c>
      <c r="R5" s="71" t="s">
        <v>256</v>
      </c>
      <c r="S5" s="71" t="s">
        <v>257</v>
      </c>
      <c r="T5" s="71" t="s">
        <v>258</v>
      </c>
      <c r="U5" s="71" t="s">
        <v>259</v>
      </c>
      <c r="V5" s="71" t="s">
        <v>260</v>
      </c>
      <c r="W5" s="71" t="s">
        <v>261</v>
      </c>
      <c r="X5" s="71" t="s">
        <v>262</v>
      </c>
      <c r="Y5" s="71" t="s">
        <v>263</v>
      </c>
      <c r="Z5" s="71" t="s">
        <v>264</v>
      </c>
      <c r="AA5" s="71" t="s">
        <v>265</v>
      </c>
      <c r="AB5" s="71" t="s">
        <v>266</v>
      </c>
      <c r="AC5" s="71" t="s">
        <v>267</v>
      </c>
      <c r="AD5" s="71" t="s">
        <v>268</v>
      </c>
      <c r="AE5" s="71" t="s">
        <v>269</v>
      </c>
      <c r="AF5" s="71" t="s">
        <v>270</v>
      </c>
      <c r="AG5" s="71" t="s">
        <v>271</v>
      </c>
      <c r="AH5" s="71" t="s">
        <v>272</v>
      </c>
      <c r="AI5" s="71" t="s">
        <v>273</v>
      </c>
      <c r="AJ5" s="71" t="s">
        <v>274</v>
      </c>
      <c r="AK5" s="71" t="s">
        <v>275</v>
      </c>
      <c r="AL5" s="71" t="s">
        <v>276</v>
      </c>
      <c r="AM5" s="71" t="s">
        <v>277</v>
      </c>
      <c r="AN5" s="71" t="s">
        <v>278</v>
      </c>
      <c r="AO5" s="71" t="s">
        <v>279</v>
      </c>
      <c r="AP5" s="71" t="s">
        <v>280</v>
      </c>
      <c r="AQ5" s="71" t="s">
        <v>281</v>
      </c>
      <c r="AR5" s="71" t="s">
        <v>282</v>
      </c>
      <c r="AS5" s="71" t="s">
        <v>283</v>
      </c>
      <c r="AT5" s="71" t="s">
        <v>284</v>
      </c>
      <c r="AU5" s="71" t="s">
        <v>285</v>
      </c>
      <c r="AV5" s="71" t="s">
        <v>286</v>
      </c>
      <c r="AW5" s="71" t="s">
        <v>287</v>
      </c>
      <c r="AX5" s="71" t="s">
        <v>288</v>
      </c>
      <c r="AY5" s="71" t="s">
        <v>289</v>
      </c>
      <c r="AZ5" s="71" t="s">
        <v>290</v>
      </c>
      <c r="BA5" s="71" t="s">
        <v>291</v>
      </c>
      <c r="BB5" s="71" t="s">
        <v>292</v>
      </c>
      <c r="BC5" s="71" t="s">
        <v>293</v>
      </c>
      <c r="BD5" s="71" t="s">
        <v>294</v>
      </c>
      <c r="BE5" s="71" t="s">
        <v>295</v>
      </c>
      <c r="BF5" s="71" t="s">
        <v>296</v>
      </c>
      <c r="BG5" s="71" t="s">
        <v>297</v>
      </c>
      <c r="BH5" s="71" t="s">
        <v>298</v>
      </c>
      <c r="BI5" s="71" t="s">
        <v>299</v>
      </c>
      <c r="BJ5" s="71" t="s">
        <v>300</v>
      </c>
      <c r="BK5" s="71" t="s">
        <v>301</v>
      </c>
      <c r="BL5" s="71" t="s">
        <v>302</v>
      </c>
      <c r="BM5" s="71" t="s">
        <v>303</v>
      </c>
      <c r="BN5" s="71" t="s">
        <v>304</v>
      </c>
      <c r="BO5" s="71" t="s">
        <v>305</v>
      </c>
      <c r="BP5" s="71" t="s">
        <v>306</v>
      </c>
      <c r="BQ5" s="71" t="s">
        <v>307</v>
      </c>
      <c r="BR5" s="71" t="s">
        <v>308</v>
      </c>
      <c r="BS5" s="71" t="s">
        <v>309</v>
      </c>
      <c r="BT5" s="71" t="s">
        <v>310</v>
      </c>
      <c r="BU5" s="71" t="s">
        <v>311</v>
      </c>
      <c r="BV5" s="71" t="s">
        <v>312</v>
      </c>
      <c r="BW5" s="71" t="s">
        <v>313</v>
      </c>
      <c r="BX5" s="184" t="s">
        <v>314</v>
      </c>
      <c r="BY5" s="184" t="s">
        <v>314</v>
      </c>
      <c r="BZ5" s="184" t="s">
        <v>314</v>
      </c>
      <c r="CA5" s="184" t="s">
        <v>314</v>
      </c>
      <c r="CB5" s="184" t="s">
        <v>314</v>
      </c>
      <c r="CC5" s="184" t="s">
        <v>314</v>
      </c>
      <c r="CD5" s="185" t="s">
        <v>315</v>
      </c>
      <c r="CE5" s="185" t="s">
        <v>315</v>
      </c>
      <c r="CF5" s="185" t="s">
        <v>315</v>
      </c>
      <c r="CG5" s="185" t="s">
        <v>315</v>
      </c>
      <c r="CH5" s="185" t="s">
        <v>315</v>
      </c>
      <c r="CI5" s="185" t="s">
        <v>315</v>
      </c>
    </row>
    <row r="6" spans="1:87" x14ac:dyDescent="0.3">
      <c r="A6" s="189">
        <v>10501</v>
      </c>
      <c r="B6" s="180" t="s">
        <v>316</v>
      </c>
      <c r="C6" s="72">
        <v>0</v>
      </c>
      <c r="D6" s="89">
        <v>0</v>
      </c>
      <c r="E6" s="89">
        <v>0</v>
      </c>
      <c r="F6" s="89">
        <v>0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89">
        <v>0</v>
      </c>
      <c r="M6" s="89">
        <v>0</v>
      </c>
      <c r="N6" s="89">
        <v>0</v>
      </c>
      <c r="O6" s="89">
        <v>0</v>
      </c>
      <c r="P6" s="89">
        <v>0</v>
      </c>
      <c r="Q6" s="89">
        <v>0</v>
      </c>
      <c r="R6" s="89">
        <v>0</v>
      </c>
      <c r="S6" s="89">
        <v>0</v>
      </c>
      <c r="T6" s="89">
        <v>0</v>
      </c>
      <c r="U6" s="89">
        <v>0</v>
      </c>
      <c r="V6" s="89">
        <v>0</v>
      </c>
      <c r="W6" s="89">
        <v>0</v>
      </c>
      <c r="X6" s="89">
        <v>0</v>
      </c>
      <c r="Y6" s="89">
        <v>0</v>
      </c>
      <c r="Z6" s="89">
        <v>0</v>
      </c>
      <c r="AA6" s="89">
        <v>0</v>
      </c>
      <c r="AB6" s="89">
        <v>0</v>
      </c>
      <c r="AC6" s="89">
        <v>0</v>
      </c>
      <c r="AD6" s="89">
        <v>0</v>
      </c>
      <c r="AE6" s="89">
        <v>0</v>
      </c>
      <c r="AF6" s="89">
        <v>0</v>
      </c>
      <c r="AG6" s="89">
        <v>0</v>
      </c>
      <c r="AH6" s="89">
        <v>0</v>
      </c>
      <c r="AI6" s="89">
        <v>0</v>
      </c>
      <c r="AJ6" s="89">
        <v>0</v>
      </c>
      <c r="AK6" s="89">
        <v>0</v>
      </c>
      <c r="AL6" s="89">
        <v>0</v>
      </c>
      <c r="AM6" s="89">
        <v>0</v>
      </c>
      <c r="AN6" s="89">
        <v>0</v>
      </c>
      <c r="AO6" s="89">
        <v>0</v>
      </c>
      <c r="AP6" s="89">
        <v>0</v>
      </c>
      <c r="AQ6" s="89">
        <v>0</v>
      </c>
      <c r="AR6" s="89">
        <v>0</v>
      </c>
      <c r="AS6" s="89">
        <v>0</v>
      </c>
      <c r="AT6" s="89">
        <v>0</v>
      </c>
      <c r="AU6" s="89">
        <v>0</v>
      </c>
      <c r="AV6" s="89">
        <v>0</v>
      </c>
      <c r="AW6" s="89">
        <v>0</v>
      </c>
      <c r="AX6" s="89">
        <v>0</v>
      </c>
      <c r="AY6" s="89">
        <v>0</v>
      </c>
      <c r="AZ6" s="89">
        <v>0</v>
      </c>
      <c r="BA6" s="89">
        <v>0</v>
      </c>
      <c r="BB6" s="89">
        <v>0</v>
      </c>
      <c r="BC6" s="89">
        <v>0</v>
      </c>
      <c r="BD6" s="89">
        <v>0</v>
      </c>
      <c r="BE6" s="89">
        <v>0</v>
      </c>
      <c r="BF6" s="89">
        <v>0</v>
      </c>
      <c r="BG6" s="89">
        <v>0</v>
      </c>
      <c r="BH6" s="89">
        <v>0</v>
      </c>
      <c r="BI6" s="89">
        <v>0</v>
      </c>
      <c r="BJ6" s="89">
        <v>0</v>
      </c>
      <c r="BK6" s="89">
        <v>0</v>
      </c>
      <c r="BL6" s="89">
        <v>0</v>
      </c>
      <c r="BM6" s="89">
        <v>0</v>
      </c>
      <c r="BN6" s="89">
        <v>0</v>
      </c>
      <c r="BO6" s="89">
        <v>0</v>
      </c>
      <c r="BP6" s="89">
        <v>0</v>
      </c>
      <c r="BQ6" s="89">
        <v>0</v>
      </c>
      <c r="BR6" s="89">
        <v>0</v>
      </c>
      <c r="BS6" s="89">
        <v>0</v>
      </c>
      <c r="BT6" s="89">
        <v>0</v>
      </c>
      <c r="BU6" s="89">
        <v>0</v>
      </c>
      <c r="BV6" s="89">
        <v>0</v>
      </c>
      <c r="BW6" s="89">
        <v>0</v>
      </c>
      <c r="BX6" s="111">
        <v>0</v>
      </c>
      <c r="BY6" s="111">
        <v>0</v>
      </c>
      <c r="BZ6" s="111">
        <v>0</v>
      </c>
      <c r="CA6" s="111">
        <v>0</v>
      </c>
      <c r="CB6" s="111">
        <v>0</v>
      </c>
      <c r="CC6" s="111">
        <v>0</v>
      </c>
      <c r="CD6" s="112">
        <v>0</v>
      </c>
      <c r="CE6" s="112">
        <v>0</v>
      </c>
      <c r="CF6" s="112">
        <v>0</v>
      </c>
      <c r="CG6" s="112">
        <v>0</v>
      </c>
      <c r="CH6" s="112">
        <v>0</v>
      </c>
      <c r="CI6" s="112">
        <v>0</v>
      </c>
    </row>
    <row r="7" spans="1:87" x14ac:dyDescent="0.3">
      <c r="A7" s="189">
        <v>10803</v>
      </c>
      <c r="B7" s="180" t="s">
        <v>317</v>
      </c>
      <c r="C7" s="72">
        <v>96986809.819999993</v>
      </c>
      <c r="D7" s="89">
        <v>98275336.089999989</v>
      </c>
      <c r="E7" s="89">
        <v>98062193.919999987</v>
      </c>
      <c r="F7" s="89">
        <v>98026390.339999989</v>
      </c>
      <c r="G7" s="89">
        <v>98432945.029999986</v>
      </c>
      <c r="H7" s="89">
        <v>97484709.959999979</v>
      </c>
      <c r="I7" s="89">
        <v>98488387.969999984</v>
      </c>
      <c r="J7" s="89">
        <v>98497677.669999972</v>
      </c>
      <c r="K7" s="89">
        <v>98312053.829999968</v>
      </c>
      <c r="L7" s="89">
        <v>100351898.82999997</v>
      </c>
      <c r="M7" s="89">
        <v>98636064.909999967</v>
      </c>
      <c r="N7" s="89">
        <v>98803426.729999959</v>
      </c>
      <c r="O7" s="89">
        <v>98041981.229999959</v>
      </c>
      <c r="P7" s="89">
        <v>103410978.09999996</v>
      </c>
      <c r="Q7" s="89">
        <v>104155815.34999996</v>
      </c>
      <c r="R7" s="89">
        <v>105312411.60999997</v>
      </c>
      <c r="S7" s="89">
        <v>106465688.83999997</v>
      </c>
      <c r="T7" s="89">
        <v>107199660.09999998</v>
      </c>
      <c r="U7" s="89">
        <v>107581555.33999997</v>
      </c>
      <c r="V7" s="89">
        <v>108796450.58999997</v>
      </c>
      <c r="W7" s="89">
        <v>109416085.85999997</v>
      </c>
      <c r="X7" s="89">
        <v>109969291.09999996</v>
      </c>
      <c r="Y7" s="89">
        <v>110650136.34999996</v>
      </c>
      <c r="Z7" s="89">
        <v>111207706.58999996</v>
      </c>
      <c r="AA7" s="89">
        <v>113636926.83999996</v>
      </c>
      <c r="AB7" s="89">
        <v>112271303.50999996</v>
      </c>
      <c r="AC7" s="89">
        <v>113334392.19999996</v>
      </c>
      <c r="AD7" s="89">
        <v>115026524.85999995</v>
      </c>
      <c r="AE7" s="89">
        <v>116561057.51999995</v>
      </c>
      <c r="AF7" s="89">
        <v>117965590.20999995</v>
      </c>
      <c r="AG7" s="89">
        <v>119170744.87999995</v>
      </c>
      <c r="AH7" s="89">
        <v>120041755.54999995</v>
      </c>
      <c r="AI7" s="89">
        <v>122678389.21999995</v>
      </c>
      <c r="AJ7" s="89">
        <v>123429820.87999995</v>
      </c>
      <c r="AK7" s="89">
        <v>126488253.54999995</v>
      </c>
      <c r="AL7" s="89">
        <v>127715586.20999995</v>
      </c>
      <c r="AM7" s="89">
        <v>131079318.87999995</v>
      </c>
      <c r="AN7" s="89">
        <v>130948851.54999995</v>
      </c>
      <c r="AO7" s="89">
        <v>132149384.22999996</v>
      </c>
      <c r="AP7" s="89">
        <v>133570916.89999996</v>
      </c>
      <c r="AQ7" s="89">
        <v>134825449.57999995</v>
      </c>
      <c r="AR7" s="89">
        <v>135903982.22999993</v>
      </c>
      <c r="AS7" s="89">
        <v>137473144.91999993</v>
      </c>
      <c r="AT7" s="89">
        <v>138624047.58999991</v>
      </c>
      <c r="AU7" s="89">
        <v>139528580.24999991</v>
      </c>
      <c r="AV7" s="89">
        <v>141865512.92999989</v>
      </c>
      <c r="AW7" s="89">
        <v>143268045.57999986</v>
      </c>
      <c r="AX7" s="89">
        <v>145328578.24999985</v>
      </c>
      <c r="AY7" s="89">
        <v>148521710.91999984</v>
      </c>
      <c r="AZ7" s="89">
        <v>149180643.58999982</v>
      </c>
      <c r="BA7" s="89">
        <v>150306489.2699998</v>
      </c>
      <c r="BB7" s="89">
        <v>151711708.9299998</v>
      </c>
      <c r="BC7" s="89">
        <v>153565241.60999978</v>
      </c>
      <c r="BD7" s="89">
        <v>154828774.26999977</v>
      </c>
      <c r="BE7" s="89">
        <v>156257306.94999975</v>
      </c>
      <c r="BF7" s="89">
        <v>157575439.61999974</v>
      </c>
      <c r="BG7" s="89">
        <v>159171972.29999971</v>
      </c>
      <c r="BH7" s="89">
        <v>160675504.9699997</v>
      </c>
      <c r="BI7" s="89">
        <v>162449037.6299997</v>
      </c>
      <c r="BJ7" s="89">
        <v>164037570.30999967</v>
      </c>
      <c r="BK7" s="89">
        <v>165964102.96999967</v>
      </c>
      <c r="BL7" s="89">
        <v>167417635.63999966</v>
      </c>
      <c r="BM7" s="89">
        <v>168871168.30999964</v>
      </c>
      <c r="BN7" s="89">
        <v>170324700.97999963</v>
      </c>
      <c r="BO7" s="89">
        <v>171778233.64999962</v>
      </c>
      <c r="BP7" s="89">
        <v>173231766.31999961</v>
      </c>
      <c r="BQ7" s="89">
        <v>174685298.98999959</v>
      </c>
      <c r="BR7" s="89">
        <v>176138831.65999958</v>
      </c>
      <c r="BS7" s="89">
        <v>177592364.32999957</v>
      </c>
      <c r="BT7" s="89">
        <v>179045896.99999955</v>
      </c>
      <c r="BU7" s="89">
        <v>180499429.66999954</v>
      </c>
      <c r="BV7" s="89">
        <v>181952962.33999953</v>
      </c>
      <c r="BW7" s="89">
        <v>183406495.00999951</v>
      </c>
      <c r="BX7" s="111">
        <v>98041981.229999959</v>
      </c>
      <c r="BY7" s="111">
        <v>113636926.83999996</v>
      </c>
      <c r="BZ7" s="111">
        <v>131079318.87999995</v>
      </c>
      <c r="CA7" s="111">
        <v>148521710.91999984</v>
      </c>
      <c r="CB7" s="111">
        <v>165964102.96999967</v>
      </c>
      <c r="CC7" s="111">
        <v>183406495.00999951</v>
      </c>
      <c r="CD7" s="112">
        <v>98338452.030000001</v>
      </c>
      <c r="CE7" s="112">
        <v>107372668.3</v>
      </c>
      <c r="CF7" s="112">
        <v>119953820.33</v>
      </c>
      <c r="CG7" s="112">
        <v>137929809.52000001</v>
      </c>
      <c r="CH7" s="112">
        <v>156480423.33000001</v>
      </c>
      <c r="CI7" s="112">
        <v>174685298.99000001</v>
      </c>
    </row>
    <row r="8" spans="1:87" x14ac:dyDescent="0.3">
      <c r="A8" s="189">
        <v>10804</v>
      </c>
      <c r="B8" s="180" t="s">
        <v>318</v>
      </c>
      <c r="C8" s="72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  <c r="X8" s="89">
        <v>0</v>
      </c>
      <c r="Y8" s="89">
        <v>0</v>
      </c>
      <c r="Z8" s="89">
        <v>0</v>
      </c>
      <c r="AA8" s="89">
        <v>0</v>
      </c>
      <c r="AB8" s="89">
        <v>0</v>
      </c>
      <c r="AC8" s="89">
        <v>0</v>
      </c>
      <c r="AD8" s="89">
        <v>0</v>
      </c>
      <c r="AE8" s="89">
        <v>0</v>
      </c>
      <c r="AF8" s="89">
        <v>0</v>
      </c>
      <c r="AG8" s="89">
        <v>0</v>
      </c>
      <c r="AH8" s="89">
        <v>0</v>
      </c>
      <c r="AI8" s="89">
        <v>0</v>
      </c>
      <c r="AJ8" s="89">
        <v>0</v>
      </c>
      <c r="AK8" s="89">
        <v>0</v>
      </c>
      <c r="AL8" s="89">
        <v>0</v>
      </c>
      <c r="AM8" s="89">
        <v>0</v>
      </c>
      <c r="AN8" s="89">
        <v>0</v>
      </c>
      <c r="AO8" s="89">
        <v>0</v>
      </c>
      <c r="AP8" s="89">
        <v>0</v>
      </c>
      <c r="AQ8" s="89">
        <v>0</v>
      </c>
      <c r="AR8" s="89">
        <v>0</v>
      </c>
      <c r="AS8" s="89">
        <v>0</v>
      </c>
      <c r="AT8" s="89">
        <v>0</v>
      </c>
      <c r="AU8" s="89">
        <v>0</v>
      </c>
      <c r="AV8" s="89">
        <v>0</v>
      </c>
      <c r="AW8" s="89">
        <v>0</v>
      </c>
      <c r="AX8" s="89">
        <v>0</v>
      </c>
      <c r="AY8" s="89">
        <v>0</v>
      </c>
      <c r="AZ8" s="89">
        <v>0</v>
      </c>
      <c r="BA8" s="89">
        <v>0</v>
      </c>
      <c r="BB8" s="89">
        <v>0</v>
      </c>
      <c r="BC8" s="89">
        <v>0</v>
      </c>
      <c r="BD8" s="89">
        <v>0</v>
      </c>
      <c r="BE8" s="89">
        <v>0</v>
      </c>
      <c r="BF8" s="89">
        <v>0</v>
      </c>
      <c r="BG8" s="89">
        <v>0</v>
      </c>
      <c r="BH8" s="89">
        <v>0</v>
      </c>
      <c r="BI8" s="89">
        <v>0</v>
      </c>
      <c r="BJ8" s="89">
        <v>0</v>
      </c>
      <c r="BK8" s="89">
        <v>0</v>
      </c>
      <c r="BL8" s="89">
        <v>0</v>
      </c>
      <c r="BM8" s="89">
        <v>0</v>
      </c>
      <c r="BN8" s="89">
        <v>0</v>
      </c>
      <c r="BO8" s="89">
        <v>0</v>
      </c>
      <c r="BP8" s="89">
        <v>0</v>
      </c>
      <c r="BQ8" s="89">
        <v>0</v>
      </c>
      <c r="BR8" s="89">
        <v>0</v>
      </c>
      <c r="BS8" s="89">
        <v>0</v>
      </c>
      <c r="BT8" s="89">
        <v>0</v>
      </c>
      <c r="BU8" s="89">
        <v>0</v>
      </c>
      <c r="BV8" s="89">
        <v>0</v>
      </c>
      <c r="BW8" s="89">
        <v>0</v>
      </c>
      <c r="BX8" s="111">
        <v>0</v>
      </c>
      <c r="BY8" s="111">
        <v>0</v>
      </c>
      <c r="BZ8" s="111">
        <v>0</v>
      </c>
      <c r="CA8" s="111">
        <v>0</v>
      </c>
      <c r="CB8" s="111">
        <v>0</v>
      </c>
      <c r="CC8" s="111">
        <v>0</v>
      </c>
      <c r="CD8" s="112">
        <v>0</v>
      </c>
      <c r="CE8" s="112">
        <v>0</v>
      </c>
      <c r="CF8" s="112">
        <v>0</v>
      </c>
      <c r="CG8" s="112">
        <v>0</v>
      </c>
      <c r="CH8" s="112">
        <v>0</v>
      </c>
      <c r="CI8" s="112">
        <v>0</v>
      </c>
    </row>
    <row r="9" spans="1:87" x14ac:dyDescent="0.3">
      <c r="A9" s="189">
        <v>10850</v>
      </c>
      <c r="B9" s="180" t="s">
        <v>319</v>
      </c>
      <c r="C9" s="72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  <c r="Y9" s="89">
        <v>0</v>
      </c>
      <c r="Z9" s="89">
        <v>0</v>
      </c>
      <c r="AA9" s="89">
        <v>0</v>
      </c>
      <c r="AB9" s="89">
        <v>0</v>
      </c>
      <c r="AC9" s="89">
        <v>0</v>
      </c>
      <c r="AD9" s="89">
        <v>0</v>
      </c>
      <c r="AE9" s="89">
        <v>0</v>
      </c>
      <c r="AF9" s="89">
        <v>0</v>
      </c>
      <c r="AG9" s="89">
        <v>0</v>
      </c>
      <c r="AH9" s="89">
        <v>0</v>
      </c>
      <c r="AI9" s="89">
        <v>0</v>
      </c>
      <c r="AJ9" s="89">
        <v>0</v>
      </c>
      <c r="AK9" s="89">
        <v>0</v>
      </c>
      <c r="AL9" s="89">
        <v>0</v>
      </c>
      <c r="AM9" s="89">
        <v>0</v>
      </c>
      <c r="AN9" s="89">
        <v>0</v>
      </c>
      <c r="AO9" s="89">
        <v>0</v>
      </c>
      <c r="AP9" s="89">
        <v>0</v>
      </c>
      <c r="AQ9" s="89">
        <v>0</v>
      </c>
      <c r="AR9" s="89">
        <v>0</v>
      </c>
      <c r="AS9" s="89">
        <v>0</v>
      </c>
      <c r="AT9" s="89">
        <v>0</v>
      </c>
      <c r="AU9" s="89">
        <v>0</v>
      </c>
      <c r="AV9" s="89">
        <v>0</v>
      </c>
      <c r="AW9" s="89">
        <v>0</v>
      </c>
      <c r="AX9" s="89">
        <v>0</v>
      </c>
      <c r="AY9" s="89">
        <v>0</v>
      </c>
      <c r="AZ9" s="89">
        <v>0</v>
      </c>
      <c r="BA9" s="89">
        <v>0</v>
      </c>
      <c r="BB9" s="89">
        <v>0</v>
      </c>
      <c r="BC9" s="89">
        <v>0</v>
      </c>
      <c r="BD9" s="89">
        <v>0</v>
      </c>
      <c r="BE9" s="89">
        <v>0</v>
      </c>
      <c r="BF9" s="89">
        <v>0</v>
      </c>
      <c r="BG9" s="89">
        <v>0</v>
      </c>
      <c r="BH9" s="89">
        <v>0</v>
      </c>
      <c r="BI9" s="89">
        <v>0</v>
      </c>
      <c r="BJ9" s="89">
        <v>0</v>
      </c>
      <c r="BK9" s="89">
        <v>0</v>
      </c>
      <c r="BL9" s="89">
        <v>0</v>
      </c>
      <c r="BM9" s="89">
        <v>0</v>
      </c>
      <c r="BN9" s="89">
        <v>0</v>
      </c>
      <c r="BO9" s="89">
        <v>0</v>
      </c>
      <c r="BP9" s="89">
        <v>0</v>
      </c>
      <c r="BQ9" s="89">
        <v>0</v>
      </c>
      <c r="BR9" s="89">
        <v>0</v>
      </c>
      <c r="BS9" s="89">
        <v>0</v>
      </c>
      <c r="BT9" s="89">
        <v>0</v>
      </c>
      <c r="BU9" s="89">
        <v>0</v>
      </c>
      <c r="BV9" s="89">
        <v>0</v>
      </c>
      <c r="BW9" s="89">
        <v>0</v>
      </c>
      <c r="BX9" s="111">
        <v>0</v>
      </c>
      <c r="BY9" s="111">
        <v>0</v>
      </c>
      <c r="BZ9" s="111">
        <v>0</v>
      </c>
      <c r="CA9" s="111">
        <v>0</v>
      </c>
      <c r="CB9" s="111">
        <v>0</v>
      </c>
      <c r="CC9" s="111">
        <v>0</v>
      </c>
      <c r="CD9" s="112">
        <v>0</v>
      </c>
      <c r="CE9" s="112">
        <v>0</v>
      </c>
      <c r="CF9" s="112">
        <v>0</v>
      </c>
      <c r="CG9" s="112">
        <v>0</v>
      </c>
      <c r="CH9" s="112">
        <v>0</v>
      </c>
      <c r="CI9" s="112">
        <v>0</v>
      </c>
    </row>
    <row r="10" spans="1:87" x14ac:dyDescent="0.3">
      <c r="A10" s="189">
        <v>10851</v>
      </c>
      <c r="B10" s="180" t="s">
        <v>320</v>
      </c>
      <c r="C10" s="72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  <c r="Y10" s="89">
        <v>0</v>
      </c>
      <c r="Z10" s="89">
        <v>0</v>
      </c>
      <c r="AA10" s="89">
        <v>0</v>
      </c>
      <c r="AB10" s="89">
        <v>0</v>
      </c>
      <c r="AC10" s="89">
        <v>0</v>
      </c>
      <c r="AD10" s="89">
        <v>0</v>
      </c>
      <c r="AE10" s="89">
        <v>0</v>
      </c>
      <c r="AF10" s="89">
        <v>0</v>
      </c>
      <c r="AG10" s="89">
        <v>0</v>
      </c>
      <c r="AH10" s="89">
        <v>0</v>
      </c>
      <c r="AI10" s="89">
        <v>0</v>
      </c>
      <c r="AJ10" s="89">
        <v>0</v>
      </c>
      <c r="AK10" s="89">
        <v>0</v>
      </c>
      <c r="AL10" s="89">
        <v>0</v>
      </c>
      <c r="AM10" s="89">
        <v>0</v>
      </c>
      <c r="AN10" s="89">
        <v>0</v>
      </c>
      <c r="AO10" s="89">
        <v>0</v>
      </c>
      <c r="AP10" s="89">
        <v>0</v>
      </c>
      <c r="AQ10" s="89">
        <v>0</v>
      </c>
      <c r="AR10" s="89">
        <v>0</v>
      </c>
      <c r="AS10" s="89">
        <v>0</v>
      </c>
      <c r="AT10" s="89">
        <v>0</v>
      </c>
      <c r="AU10" s="89">
        <v>0</v>
      </c>
      <c r="AV10" s="89">
        <v>0</v>
      </c>
      <c r="AW10" s="89">
        <v>0</v>
      </c>
      <c r="AX10" s="89">
        <v>0</v>
      </c>
      <c r="AY10" s="89">
        <v>0</v>
      </c>
      <c r="AZ10" s="89">
        <v>0</v>
      </c>
      <c r="BA10" s="89">
        <v>0</v>
      </c>
      <c r="BB10" s="89">
        <v>0</v>
      </c>
      <c r="BC10" s="89">
        <v>0</v>
      </c>
      <c r="BD10" s="89">
        <v>0</v>
      </c>
      <c r="BE10" s="89">
        <v>0</v>
      </c>
      <c r="BF10" s="89">
        <v>0</v>
      </c>
      <c r="BG10" s="89">
        <v>0</v>
      </c>
      <c r="BH10" s="89">
        <v>0</v>
      </c>
      <c r="BI10" s="89">
        <v>0</v>
      </c>
      <c r="BJ10" s="89">
        <v>0</v>
      </c>
      <c r="BK10" s="89">
        <v>0</v>
      </c>
      <c r="BL10" s="89">
        <v>0</v>
      </c>
      <c r="BM10" s="89">
        <v>0</v>
      </c>
      <c r="BN10" s="89">
        <v>0</v>
      </c>
      <c r="BO10" s="89">
        <v>0</v>
      </c>
      <c r="BP10" s="89">
        <v>0</v>
      </c>
      <c r="BQ10" s="89">
        <v>0</v>
      </c>
      <c r="BR10" s="89">
        <v>0</v>
      </c>
      <c r="BS10" s="89">
        <v>0</v>
      </c>
      <c r="BT10" s="89">
        <v>0</v>
      </c>
      <c r="BU10" s="89">
        <v>0</v>
      </c>
      <c r="BV10" s="89">
        <v>0</v>
      </c>
      <c r="BW10" s="89">
        <v>0</v>
      </c>
      <c r="BX10" s="111">
        <v>0</v>
      </c>
      <c r="BY10" s="111">
        <v>0</v>
      </c>
      <c r="BZ10" s="111">
        <v>0</v>
      </c>
      <c r="CA10" s="111">
        <v>0</v>
      </c>
      <c r="CB10" s="111">
        <v>0</v>
      </c>
      <c r="CC10" s="111">
        <v>0</v>
      </c>
      <c r="CD10" s="112">
        <v>0</v>
      </c>
      <c r="CE10" s="112">
        <v>0</v>
      </c>
      <c r="CF10" s="112">
        <v>0</v>
      </c>
      <c r="CG10" s="112">
        <v>0</v>
      </c>
      <c r="CH10" s="112">
        <v>0</v>
      </c>
      <c r="CI10" s="112">
        <v>0</v>
      </c>
    </row>
    <row r="11" spans="1:87" x14ac:dyDescent="0.3">
      <c r="A11" s="189">
        <v>10852</v>
      </c>
      <c r="B11" s="180" t="s">
        <v>321</v>
      </c>
      <c r="C11" s="72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89">
        <v>0</v>
      </c>
      <c r="AC11" s="89">
        <v>0</v>
      </c>
      <c r="AD11" s="89">
        <v>0</v>
      </c>
      <c r="AE11" s="89">
        <v>0</v>
      </c>
      <c r="AF11" s="89">
        <v>0</v>
      </c>
      <c r="AG11" s="89">
        <v>0</v>
      </c>
      <c r="AH11" s="89">
        <v>0</v>
      </c>
      <c r="AI11" s="89">
        <v>0</v>
      </c>
      <c r="AJ11" s="89">
        <v>0</v>
      </c>
      <c r="AK11" s="89">
        <v>0</v>
      </c>
      <c r="AL11" s="89">
        <v>0</v>
      </c>
      <c r="AM11" s="89">
        <v>0</v>
      </c>
      <c r="AN11" s="89">
        <v>0</v>
      </c>
      <c r="AO11" s="89">
        <v>0</v>
      </c>
      <c r="AP11" s="89">
        <v>0</v>
      </c>
      <c r="AQ11" s="89">
        <v>0</v>
      </c>
      <c r="AR11" s="89">
        <v>0</v>
      </c>
      <c r="AS11" s="89">
        <v>0</v>
      </c>
      <c r="AT11" s="89">
        <v>0</v>
      </c>
      <c r="AU11" s="89">
        <v>0</v>
      </c>
      <c r="AV11" s="89">
        <v>0</v>
      </c>
      <c r="AW11" s="89">
        <v>0</v>
      </c>
      <c r="AX11" s="89">
        <v>0</v>
      </c>
      <c r="AY11" s="89">
        <v>0</v>
      </c>
      <c r="AZ11" s="89">
        <v>0</v>
      </c>
      <c r="BA11" s="89">
        <v>0</v>
      </c>
      <c r="BB11" s="89">
        <v>0</v>
      </c>
      <c r="BC11" s="89">
        <v>0</v>
      </c>
      <c r="BD11" s="89">
        <v>0</v>
      </c>
      <c r="BE11" s="89">
        <v>0</v>
      </c>
      <c r="BF11" s="89">
        <v>0</v>
      </c>
      <c r="BG11" s="89">
        <v>0</v>
      </c>
      <c r="BH11" s="89">
        <v>0</v>
      </c>
      <c r="BI11" s="89">
        <v>0</v>
      </c>
      <c r="BJ11" s="89">
        <v>0</v>
      </c>
      <c r="BK11" s="89">
        <v>0</v>
      </c>
      <c r="BL11" s="89">
        <v>0</v>
      </c>
      <c r="BM11" s="89">
        <v>0</v>
      </c>
      <c r="BN11" s="89">
        <v>0</v>
      </c>
      <c r="BO11" s="89">
        <v>0</v>
      </c>
      <c r="BP11" s="89">
        <v>0</v>
      </c>
      <c r="BQ11" s="89">
        <v>0</v>
      </c>
      <c r="BR11" s="89">
        <v>0</v>
      </c>
      <c r="BS11" s="89">
        <v>0</v>
      </c>
      <c r="BT11" s="89">
        <v>0</v>
      </c>
      <c r="BU11" s="89">
        <v>0</v>
      </c>
      <c r="BV11" s="89">
        <v>0</v>
      </c>
      <c r="BW11" s="89">
        <v>0</v>
      </c>
      <c r="BX11" s="111">
        <v>0</v>
      </c>
      <c r="BY11" s="111">
        <v>0</v>
      </c>
      <c r="BZ11" s="111">
        <v>0</v>
      </c>
      <c r="CA11" s="111">
        <v>0</v>
      </c>
      <c r="CB11" s="111">
        <v>0</v>
      </c>
      <c r="CC11" s="111">
        <v>0</v>
      </c>
      <c r="CD11" s="112">
        <v>0</v>
      </c>
      <c r="CE11" s="112">
        <v>0</v>
      </c>
      <c r="CF11" s="112">
        <v>0</v>
      </c>
      <c r="CG11" s="112">
        <v>0</v>
      </c>
      <c r="CH11" s="112">
        <v>0</v>
      </c>
      <c r="CI11" s="112">
        <v>0</v>
      </c>
    </row>
    <row r="12" spans="1:87" x14ac:dyDescent="0.3">
      <c r="A12" s="189">
        <v>10853</v>
      </c>
      <c r="B12" s="180" t="s">
        <v>322</v>
      </c>
      <c r="C12" s="72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89">
        <v>0</v>
      </c>
      <c r="AC12" s="89">
        <v>0</v>
      </c>
      <c r="AD12" s="89">
        <v>0</v>
      </c>
      <c r="AE12" s="89">
        <v>0</v>
      </c>
      <c r="AF12" s="89">
        <v>0</v>
      </c>
      <c r="AG12" s="89">
        <v>0</v>
      </c>
      <c r="AH12" s="89">
        <v>0</v>
      </c>
      <c r="AI12" s="89">
        <v>0</v>
      </c>
      <c r="AJ12" s="89">
        <v>0</v>
      </c>
      <c r="AK12" s="89">
        <v>0</v>
      </c>
      <c r="AL12" s="89">
        <v>0</v>
      </c>
      <c r="AM12" s="89">
        <v>0</v>
      </c>
      <c r="AN12" s="89">
        <v>0</v>
      </c>
      <c r="AO12" s="89">
        <v>0</v>
      </c>
      <c r="AP12" s="89">
        <v>0</v>
      </c>
      <c r="AQ12" s="89">
        <v>0</v>
      </c>
      <c r="AR12" s="89">
        <v>0</v>
      </c>
      <c r="AS12" s="89">
        <v>0</v>
      </c>
      <c r="AT12" s="89">
        <v>0</v>
      </c>
      <c r="AU12" s="89">
        <v>0</v>
      </c>
      <c r="AV12" s="89">
        <v>0</v>
      </c>
      <c r="AW12" s="89">
        <v>0</v>
      </c>
      <c r="AX12" s="89">
        <v>0</v>
      </c>
      <c r="AY12" s="89">
        <v>0</v>
      </c>
      <c r="AZ12" s="89">
        <v>0</v>
      </c>
      <c r="BA12" s="89">
        <v>0</v>
      </c>
      <c r="BB12" s="89">
        <v>0</v>
      </c>
      <c r="BC12" s="89">
        <v>0</v>
      </c>
      <c r="BD12" s="89">
        <v>0</v>
      </c>
      <c r="BE12" s="89">
        <v>0</v>
      </c>
      <c r="BF12" s="89">
        <v>0</v>
      </c>
      <c r="BG12" s="89">
        <v>0</v>
      </c>
      <c r="BH12" s="89">
        <v>0</v>
      </c>
      <c r="BI12" s="89">
        <v>0</v>
      </c>
      <c r="BJ12" s="89">
        <v>0</v>
      </c>
      <c r="BK12" s="89">
        <v>0</v>
      </c>
      <c r="BL12" s="89">
        <v>0</v>
      </c>
      <c r="BM12" s="89">
        <v>0</v>
      </c>
      <c r="BN12" s="89">
        <v>0</v>
      </c>
      <c r="BO12" s="89">
        <v>0</v>
      </c>
      <c r="BP12" s="89">
        <v>0</v>
      </c>
      <c r="BQ12" s="89">
        <v>0</v>
      </c>
      <c r="BR12" s="89">
        <v>0</v>
      </c>
      <c r="BS12" s="89">
        <v>0</v>
      </c>
      <c r="BT12" s="89">
        <v>0</v>
      </c>
      <c r="BU12" s="89">
        <v>0</v>
      </c>
      <c r="BV12" s="89">
        <v>0</v>
      </c>
      <c r="BW12" s="89">
        <v>0</v>
      </c>
      <c r="BX12" s="111">
        <v>0</v>
      </c>
      <c r="BY12" s="111">
        <v>0</v>
      </c>
      <c r="BZ12" s="111">
        <v>0</v>
      </c>
      <c r="CA12" s="111">
        <v>0</v>
      </c>
      <c r="CB12" s="111">
        <v>0</v>
      </c>
      <c r="CC12" s="111">
        <v>0</v>
      </c>
      <c r="CD12" s="112">
        <v>0</v>
      </c>
      <c r="CE12" s="112">
        <v>0</v>
      </c>
      <c r="CF12" s="112">
        <v>0</v>
      </c>
      <c r="CG12" s="112">
        <v>0</v>
      </c>
      <c r="CH12" s="112">
        <v>0</v>
      </c>
      <c r="CI12" s="112">
        <v>0</v>
      </c>
    </row>
    <row r="13" spans="1:87" x14ac:dyDescent="0.3">
      <c r="A13" s="189">
        <v>10854</v>
      </c>
      <c r="B13" s="180" t="s">
        <v>323</v>
      </c>
      <c r="C13" s="72">
        <v>0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9">
        <v>0</v>
      </c>
      <c r="AC13" s="89">
        <v>0</v>
      </c>
      <c r="AD13" s="89">
        <v>0</v>
      </c>
      <c r="AE13" s="89">
        <v>0</v>
      </c>
      <c r="AF13" s="89">
        <v>0</v>
      </c>
      <c r="AG13" s="89">
        <v>0</v>
      </c>
      <c r="AH13" s="89">
        <v>0</v>
      </c>
      <c r="AI13" s="89">
        <v>0</v>
      </c>
      <c r="AJ13" s="89">
        <v>0</v>
      </c>
      <c r="AK13" s="89">
        <v>0</v>
      </c>
      <c r="AL13" s="89">
        <v>0</v>
      </c>
      <c r="AM13" s="89">
        <v>0</v>
      </c>
      <c r="AN13" s="89">
        <v>0</v>
      </c>
      <c r="AO13" s="89">
        <v>0</v>
      </c>
      <c r="AP13" s="89">
        <v>0</v>
      </c>
      <c r="AQ13" s="89">
        <v>0</v>
      </c>
      <c r="AR13" s="89">
        <v>0</v>
      </c>
      <c r="AS13" s="89">
        <v>0</v>
      </c>
      <c r="AT13" s="89">
        <v>0</v>
      </c>
      <c r="AU13" s="89">
        <v>0</v>
      </c>
      <c r="AV13" s="89">
        <v>0</v>
      </c>
      <c r="AW13" s="89">
        <v>0</v>
      </c>
      <c r="AX13" s="89">
        <v>0</v>
      </c>
      <c r="AY13" s="89">
        <v>0</v>
      </c>
      <c r="AZ13" s="89">
        <v>0</v>
      </c>
      <c r="BA13" s="89">
        <v>0</v>
      </c>
      <c r="BB13" s="89">
        <v>0</v>
      </c>
      <c r="BC13" s="89">
        <v>0</v>
      </c>
      <c r="BD13" s="89">
        <v>0</v>
      </c>
      <c r="BE13" s="89">
        <v>0</v>
      </c>
      <c r="BF13" s="89">
        <v>0</v>
      </c>
      <c r="BG13" s="89">
        <v>0</v>
      </c>
      <c r="BH13" s="89">
        <v>0</v>
      </c>
      <c r="BI13" s="89">
        <v>0</v>
      </c>
      <c r="BJ13" s="89">
        <v>0</v>
      </c>
      <c r="BK13" s="89">
        <v>0</v>
      </c>
      <c r="BL13" s="89">
        <v>0</v>
      </c>
      <c r="BM13" s="89">
        <v>0</v>
      </c>
      <c r="BN13" s="89">
        <v>0</v>
      </c>
      <c r="BO13" s="89">
        <v>0</v>
      </c>
      <c r="BP13" s="89">
        <v>0</v>
      </c>
      <c r="BQ13" s="89">
        <v>0</v>
      </c>
      <c r="BR13" s="89">
        <v>0</v>
      </c>
      <c r="BS13" s="89">
        <v>0</v>
      </c>
      <c r="BT13" s="89">
        <v>0</v>
      </c>
      <c r="BU13" s="89">
        <v>0</v>
      </c>
      <c r="BV13" s="89">
        <v>0</v>
      </c>
      <c r="BW13" s="89">
        <v>0</v>
      </c>
      <c r="BX13" s="111">
        <v>0</v>
      </c>
      <c r="BY13" s="111">
        <v>0</v>
      </c>
      <c r="BZ13" s="111">
        <v>0</v>
      </c>
      <c r="CA13" s="111">
        <v>0</v>
      </c>
      <c r="CB13" s="111">
        <v>0</v>
      </c>
      <c r="CC13" s="111">
        <v>0</v>
      </c>
      <c r="CD13" s="112">
        <v>0</v>
      </c>
      <c r="CE13" s="112">
        <v>0</v>
      </c>
      <c r="CF13" s="112">
        <v>0</v>
      </c>
      <c r="CG13" s="112">
        <v>0</v>
      </c>
      <c r="CH13" s="112">
        <v>0</v>
      </c>
      <c r="CI13" s="112">
        <v>0</v>
      </c>
    </row>
    <row r="14" spans="1:87" x14ac:dyDescent="0.3">
      <c r="A14" s="189">
        <v>10855</v>
      </c>
      <c r="B14" s="180" t="s">
        <v>324</v>
      </c>
      <c r="C14" s="72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0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0</v>
      </c>
      <c r="AG14" s="89">
        <v>0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89">
        <v>0</v>
      </c>
      <c r="AN14" s="89">
        <v>0</v>
      </c>
      <c r="AO14" s="89">
        <v>0</v>
      </c>
      <c r="AP14" s="89">
        <v>0</v>
      </c>
      <c r="AQ14" s="89">
        <v>0</v>
      </c>
      <c r="AR14" s="89">
        <v>0</v>
      </c>
      <c r="AS14" s="89">
        <v>0</v>
      </c>
      <c r="AT14" s="89">
        <v>0</v>
      </c>
      <c r="AU14" s="89">
        <v>0</v>
      </c>
      <c r="AV14" s="89">
        <v>0</v>
      </c>
      <c r="AW14" s="89">
        <v>0</v>
      </c>
      <c r="AX14" s="89">
        <v>0</v>
      </c>
      <c r="AY14" s="89">
        <v>0</v>
      </c>
      <c r="AZ14" s="89">
        <v>0</v>
      </c>
      <c r="BA14" s="89">
        <v>0</v>
      </c>
      <c r="BB14" s="89">
        <v>0</v>
      </c>
      <c r="BC14" s="89">
        <v>0</v>
      </c>
      <c r="BD14" s="89">
        <v>0</v>
      </c>
      <c r="BE14" s="89">
        <v>0</v>
      </c>
      <c r="BF14" s="89">
        <v>0</v>
      </c>
      <c r="BG14" s="89">
        <v>0</v>
      </c>
      <c r="BH14" s="89">
        <v>0</v>
      </c>
      <c r="BI14" s="89">
        <v>0</v>
      </c>
      <c r="BJ14" s="89">
        <v>0</v>
      </c>
      <c r="BK14" s="89">
        <v>0</v>
      </c>
      <c r="BL14" s="89">
        <v>0</v>
      </c>
      <c r="BM14" s="89">
        <v>0</v>
      </c>
      <c r="BN14" s="89">
        <v>0</v>
      </c>
      <c r="BO14" s="89">
        <v>0</v>
      </c>
      <c r="BP14" s="89">
        <v>0</v>
      </c>
      <c r="BQ14" s="89">
        <v>0</v>
      </c>
      <c r="BR14" s="89">
        <v>0</v>
      </c>
      <c r="BS14" s="89">
        <v>0</v>
      </c>
      <c r="BT14" s="89">
        <v>0</v>
      </c>
      <c r="BU14" s="89">
        <v>0</v>
      </c>
      <c r="BV14" s="89">
        <v>0</v>
      </c>
      <c r="BW14" s="89">
        <v>0</v>
      </c>
      <c r="BX14" s="111">
        <v>0</v>
      </c>
      <c r="BY14" s="111">
        <v>0</v>
      </c>
      <c r="BZ14" s="111">
        <v>0</v>
      </c>
      <c r="CA14" s="111">
        <v>0</v>
      </c>
      <c r="CB14" s="111">
        <v>0</v>
      </c>
      <c r="CC14" s="111">
        <v>0</v>
      </c>
      <c r="CD14" s="112">
        <v>0</v>
      </c>
      <c r="CE14" s="112">
        <v>0</v>
      </c>
      <c r="CF14" s="112">
        <v>0</v>
      </c>
      <c r="CG14" s="112">
        <v>0</v>
      </c>
      <c r="CH14" s="112">
        <v>0</v>
      </c>
      <c r="CI14" s="112">
        <v>0</v>
      </c>
    </row>
    <row r="15" spans="1:87" x14ac:dyDescent="0.3">
      <c r="A15" s="189">
        <v>10856</v>
      </c>
      <c r="B15" s="180" t="s">
        <v>325</v>
      </c>
      <c r="C15" s="72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0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0</v>
      </c>
      <c r="AN15" s="89">
        <v>0</v>
      </c>
      <c r="AO15" s="89">
        <v>0</v>
      </c>
      <c r="AP15" s="89">
        <v>0</v>
      </c>
      <c r="AQ15" s="89">
        <v>0</v>
      </c>
      <c r="AR15" s="89">
        <v>0</v>
      </c>
      <c r="AS15" s="89">
        <v>0</v>
      </c>
      <c r="AT15" s="89">
        <v>0</v>
      </c>
      <c r="AU15" s="89">
        <v>0</v>
      </c>
      <c r="AV15" s="89">
        <v>0</v>
      </c>
      <c r="AW15" s="89">
        <v>0</v>
      </c>
      <c r="AX15" s="89">
        <v>0</v>
      </c>
      <c r="AY15" s="89">
        <v>0</v>
      </c>
      <c r="AZ15" s="89">
        <v>0</v>
      </c>
      <c r="BA15" s="89">
        <v>0</v>
      </c>
      <c r="BB15" s="89">
        <v>0</v>
      </c>
      <c r="BC15" s="89">
        <v>0</v>
      </c>
      <c r="BD15" s="89">
        <v>0</v>
      </c>
      <c r="BE15" s="89">
        <v>0</v>
      </c>
      <c r="BF15" s="89">
        <v>0</v>
      </c>
      <c r="BG15" s="89">
        <v>0</v>
      </c>
      <c r="BH15" s="89">
        <v>0</v>
      </c>
      <c r="BI15" s="89">
        <v>0</v>
      </c>
      <c r="BJ15" s="89">
        <v>0</v>
      </c>
      <c r="BK15" s="89">
        <v>0</v>
      </c>
      <c r="BL15" s="89">
        <v>0</v>
      </c>
      <c r="BM15" s="89">
        <v>0</v>
      </c>
      <c r="BN15" s="89">
        <v>0</v>
      </c>
      <c r="BO15" s="89">
        <v>0</v>
      </c>
      <c r="BP15" s="89">
        <v>0</v>
      </c>
      <c r="BQ15" s="89">
        <v>0</v>
      </c>
      <c r="BR15" s="89">
        <v>0</v>
      </c>
      <c r="BS15" s="89">
        <v>0</v>
      </c>
      <c r="BT15" s="89">
        <v>0</v>
      </c>
      <c r="BU15" s="89">
        <v>0</v>
      </c>
      <c r="BV15" s="89">
        <v>0</v>
      </c>
      <c r="BW15" s="89">
        <v>0</v>
      </c>
      <c r="BX15" s="111">
        <v>0</v>
      </c>
      <c r="BY15" s="111">
        <v>0</v>
      </c>
      <c r="BZ15" s="111">
        <v>0</v>
      </c>
      <c r="CA15" s="111">
        <v>0</v>
      </c>
      <c r="CB15" s="111">
        <v>0</v>
      </c>
      <c r="CC15" s="111">
        <v>0</v>
      </c>
      <c r="CD15" s="112">
        <v>0</v>
      </c>
      <c r="CE15" s="112">
        <v>0</v>
      </c>
      <c r="CF15" s="112">
        <v>0</v>
      </c>
      <c r="CG15" s="112">
        <v>0</v>
      </c>
      <c r="CH15" s="112">
        <v>0</v>
      </c>
      <c r="CI15" s="112">
        <v>0</v>
      </c>
    </row>
    <row r="16" spans="1:87" x14ac:dyDescent="0.3">
      <c r="A16" s="189">
        <v>11401</v>
      </c>
      <c r="B16" s="180" t="s">
        <v>326</v>
      </c>
      <c r="C16" s="72">
        <v>5486250.2799999993</v>
      </c>
      <c r="D16" s="89">
        <v>5501729.379999999</v>
      </c>
      <c r="E16" s="89">
        <v>5517208.4899999993</v>
      </c>
      <c r="F16" s="89">
        <v>5532687.5899999989</v>
      </c>
      <c r="G16" s="89">
        <v>5548166.6999999993</v>
      </c>
      <c r="H16" s="89">
        <v>5563645.7999999989</v>
      </c>
      <c r="I16" s="89">
        <v>5579124.9099999992</v>
      </c>
      <c r="J16" s="89">
        <v>5594604.0099999988</v>
      </c>
      <c r="K16" s="89">
        <v>5610083.1199999992</v>
      </c>
      <c r="L16" s="89">
        <v>5625562.2199999988</v>
      </c>
      <c r="M16" s="89">
        <v>5641041.3299999991</v>
      </c>
      <c r="N16" s="89">
        <v>5656520.4299999988</v>
      </c>
      <c r="O16" s="89">
        <v>5671999.5399999991</v>
      </c>
      <c r="P16" s="89">
        <v>5687478.6499999994</v>
      </c>
      <c r="Q16" s="89">
        <v>5702957.7599999998</v>
      </c>
      <c r="R16" s="89">
        <v>5718436.8700000001</v>
      </c>
      <c r="S16" s="89">
        <v>5733915.9800000004</v>
      </c>
      <c r="T16" s="89">
        <v>5749395.0900000008</v>
      </c>
      <c r="U16" s="89">
        <v>5764874.2000000011</v>
      </c>
      <c r="V16" s="89">
        <v>5780353.3100000015</v>
      </c>
      <c r="W16" s="89">
        <v>5795832.4200000018</v>
      </c>
      <c r="X16" s="89">
        <v>5811311.5300000021</v>
      </c>
      <c r="Y16" s="89">
        <v>5826790.6400000025</v>
      </c>
      <c r="Z16" s="89">
        <v>5842269.7500000028</v>
      </c>
      <c r="AA16" s="89">
        <v>5857748.8600000031</v>
      </c>
      <c r="AB16" s="89">
        <v>5873227.9700000035</v>
      </c>
      <c r="AC16" s="89">
        <v>5888707.0800000038</v>
      </c>
      <c r="AD16" s="89">
        <v>5904186.1900000041</v>
      </c>
      <c r="AE16" s="89">
        <v>5919665.3000000045</v>
      </c>
      <c r="AF16" s="89">
        <v>5935144.4100000048</v>
      </c>
      <c r="AG16" s="89">
        <v>5950623.5200000051</v>
      </c>
      <c r="AH16" s="89">
        <v>5966102.6300000055</v>
      </c>
      <c r="AI16" s="89">
        <v>5981581.7400000058</v>
      </c>
      <c r="AJ16" s="89">
        <v>5997060.8500000061</v>
      </c>
      <c r="AK16" s="89">
        <v>6012539.9600000065</v>
      </c>
      <c r="AL16" s="89">
        <v>6028019.0700000068</v>
      </c>
      <c r="AM16" s="89">
        <v>6043498.1800000072</v>
      </c>
      <c r="AN16" s="89">
        <v>6058977.2900000075</v>
      </c>
      <c r="AO16" s="89">
        <v>6074456.4000000078</v>
      </c>
      <c r="AP16" s="89">
        <v>6089935.5100000082</v>
      </c>
      <c r="AQ16" s="89">
        <v>6105414.6200000085</v>
      </c>
      <c r="AR16" s="89">
        <v>6120893.7300000088</v>
      </c>
      <c r="AS16" s="89">
        <v>6136372.8400000092</v>
      </c>
      <c r="AT16" s="89">
        <v>6151851.9500000095</v>
      </c>
      <c r="AU16" s="89">
        <v>6167331.0600000098</v>
      </c>
      <c r="AV16" s="89">
        <v>6182810</v>
      </c>
      <c r="AW16" s="89">
        <v>6182810</v>
      </c>
      <c r="AX16" s="89">
        <v>6182810</v>
      </c>
      <c r="AY16" s="89">
        <v>6182810</v>
      </c>
      <c r="AZ16" s="89">
        <v>6182810</v>
      </c>
      <c r="BA16" s="89">
        <v>6182810</v>
      </c>
      <c r="BB16" s="89">
        <v>6182810</v>
      </c>
      <c r="BC16" s="89">
        <v>6182810</v>
      </c>
      <c r="BD16" s="89">
        <v>6182810</v>
      </c>
      <c r="BE16" s="89">
        <v>6182810</v>
      </c>
      <c r="BF16" s="89">
        <v>6182810</v>
      </c>
      <c r="BG16" s="89">
        <v>6182810</v>
      </c>
      <c r="BH16" s="89">
        <v>6182810</v>
      </c>
      <c r="BI16" s="89">
        <v>6182810</v>
      </c>
      <c r="BJ16" s="89">
        <v>6182810</v>
      </c>
      <c r="BK16" s="89">
        <v>6182810</v>
      </c>
      <c r="BL16" s="89">
        <v>6182810</v>
      </c>
      <c r="BM16" s="89">
        <v>6182810</v>
      </c>
      <c r="BN16" s="89">
        <v>6182810</v>
      </c>
      <c r="BO16" s="89">
        <v>6182810</v>
      </c>
      <c r="BP16" s="89">
        <v>6182810</v>
      </c>
      <c r="BQ16" s="89">
        <v>6182810</v>
      </c>
      <c r="BR16" s="89">
        <v>6182810</v>
      </c>
      <c r="BS16" s="89">
        <v>6182810</v>
      </c>
      <c r="BT16" s="89">
        <v>6182810</v>
      </c>
      <c r="BU16" s="89">
        <v>6182810</v>
      </c>
      <c r="BV16" s="89">
        <v>6182810</v>
      </c>
      <c r="BW16" s="89">
        <v>6182810</v>
      </c>
      <c r="BX16" s="111">
        <v>5671999.5399999991</v>
      </c>
      <c r="BY16" s="111">
        <v>5857748.8600000031</v>
      </c>
      <c r="BZ16" s="111">
        <v>6043498.1800000072</v>
      </c>
      <c r="CA16" s="111">
        <v>6182810</v>
      </c>
      <c r="CB16" s="111">
        <v>6182810</v>
      </c>
      <c r="CC16" s="111">
        <v>6182810</v>
      </c>
      <c r="CD16" s="112">
        <v>5579124.9100000001</v>
      </c>
      <c r="CE16" s="112">
        <v>5764874.2000000002</v>
      </c>
      <c r="CF16" s="112">
        <v>5950623.5199999996</v>
      </c>
      <c r="CG16" s="112">
        <v>6129228.5800000001</v>
      </c>
      <c r="CH16" s="112">
        <v>6182810</v>
      </c>
      <c r="CI16" s="112">
        <v>6182810</v>
      </c>
    </row>
    <row r="17" spans="1:87" x14ac:dyDescent="0.3">
      <c r="A17" s="189">
        <v>11402</v>
      </c>
      <c r="B17" s="180" t="s">
        <v>327</v>
      </c>
      <c r="C17" s="72">
        <v>802913.70999999961</v>
      </c>
      <c r="D17" s="89">
        <v>806405.41999999958</v>
      </c>
      <c r="E17" s="89">
        <v>809897.13999999955</v>
      </c>
      <c r="F17" s="89">
        <v>813388.84999999951</v>
      </c>
      <c r="G17" s="89">
        <v>816880.56999999948</v>
      </c>
      <c r="H17" s="89">
        <v>820372.27999999945</v>
      </c>
      <c r="I17" s="89">
        <v>823863.99999999942</v>
      </c>
      <c r="J17" s="89">
        <v>827355.70999999938</v>
      </c>
      <c r="K17" s="89">
        <v>830847.42999999935</v>
      </c>
      <c r="L17" s="89">
        <v>834339.13999999932</v>
      </c>
      <c r="M17" s="89">
        <v>837830.85999999929</v>
      </c>
      <c r="N17" s="89">
        <v>841322.56999999925</v>
      </c>
      <c r="O17" s="89">
        <v>844814.28999999922</v>
      </c>
      <c r="P17" s="89">
        <v>848306.00999999919</v>
      </c>
      <c r="Q17" s="89">
        <v>851797.72999999917</v>
      </c>
      <c r="R17" s="89">
        <v>855289.44999999914</v>
      </c>
      <c r="S17" s="89">
        <v>858781.16999999911</v>
      </c>
      <c r="T17" s="89">
        <v>862272.88999999908</v>
      </c>
      <c r="U17" s="89">
        <v>865764.60999999905</v>
      </c>
      <c r="V17" s="89">
        <v>869256.32999999903</v>
      </c>
      <c r="W17" s="89">
        <v>872748.049999999</v>
      </c>
      <c r="X17" s="89">
        <v>876239.76999999897</v>
      </c>
      <c r="Y17" s="89">
        <v>879731.48999999894</v>
      </c>
      <c r="Z17" s="89">
        <v>883223.20999999892</v>
      </c>
      <c r="AA17" s="89">
        <v>886714.92999999889</v>
      </c>
      <c r="AB17" s="89">
        <v>890206.64999999886</v>
      </c>
      <c r="AC17" s="89">
        <v>893698.36999999883</v>
      </c>
      <c r="AD17" s="89">
        <v>897190.0899999988</v>
      </c>
      <c r="AE17" s="89">
        <v>900681.80999999878</v>
      </c>
      <c r="AF17" s="89">
        <v>904173.52999999875</v>
      </c>
      <c r="AG17" s="89">
        <v>907665.24999999872</v>
      </c>
      <c r="AH17" s="89">
        <v>911156.96999999869</v>
      </c>
      <c r="AI17" s="89">
        <v>914648.68999999866</v>
      </c>
      <c r="AJ17" s="89">
        <v>918140.40999999864</v>
      </c>
      <c r="AK17" s="89">
        <v>921632.12999999861</v>
      </c>
      <c r="AL17" s="89">
        <v>925123.84999999858</v>
      </c>
      <c r="AM17" s="89">
        <v>928615.56999999855</v>
      </c>
      <c r="AN17" s="89">
        <v>932107.28999999852</v>
      </c>
      <c r="AO17" s="89">
        <v>935599.0099999985</v>
      </c>
      <c r="AP17" s="89">
        <v>939090.72999999847</v>
      </c>
      <c r="AQ17" s="89">
        <v>942582.44999999844</v>
      </c>
      <c r="AR17" s="89">
        <v>946074.16999999841</v>
      </c>
      <c r="AS17" s="89">
        <v>949565.88999999838</v>
      </c>
      <c r="AT17" s="89">
        <v>953057.60999999836</v>
      </c>
      <c r="AU17" s="89">
        <v>956549.32999999833</v>
      </c>
      <c r="AV17" s="89">
        <v>960040.88</v>
      </c>
      <c r="AW17" s="89">
        <v>960040.88</v>
      </c>
      <c r="AX17" s="89">
        <v>960040.88</v>
      </c>
      <c r="AY17" s="89">
        <v>960040.88</v>
      </c>
      <c r="AZ17" s="89">
        <v>960040.88</v>
      </c>
      <c r="BA17" s="89">
        <v>960040.88</v>
      </c>
      <c r="BB17" s="89">
        <v>960040.88</v>
      </c>
      <c r="BC17" s="89">
        <v>960040.88</v>
      </c>
      <c r="BD17" s="89">
        <v>960040.88</v>
      </c>
      <c r="BE17" s="89">
        <v>960040.88</v>
      </c>
      <c r="BF17" s="89">
        <v>960040.88</v>
      </c>
      <c r="BG17" s="89">
        <v>960040.88</v>
      </c>
      <c r="BH17" s="89">
        <v>960040.88</v>
      </c>
      <c r="BI17" s="89">
        <v>960040.88</v>
      </c>
      <c r="BJ17" s="89">
        <v>960040.88</v>
      </c>
      <c r="BK17" s="89">
        <v>960040.88</v>
      </c>
      <c r="BL17" s="89">
        <v>960040.88</v>
      </c>
      <c r="BM17" s="89">
        <v>960040.88</v>
      </c>
      <c r="BN17" s="89">
        <v>960040.88</v>
      </c>
      <c r="BO17" s="89">
        <v>960040.88</v>
      </c>
      <c r="BP17" s="89">
        <v>960040.88</v>
      </c>
      <c r="BQ17" s="89">
        <v>960040.88</v>
      </c>
      <c r="BR17" s="89">
        <v>960040.88</v>
      </c>
      <c r="BS17" s="89">
        <v>960040.88</v>
      </c>
      <c r="BT17" s="89">
        <v>960040.88</v>
      </c>
      <c r="BU17" s="89">
        <v>960040.88</v>
      </c>
      <c r="BV17" s="89">
        <v>960040.88</v>
      </c>
      <c r="BW17" s="89">
        <v>960040.88</v>
      </c>
      <c r="BX17" s="111">
        <v>844814.28999999922</v>
      </c>
      <c r="BY17" s="111">
        <v>886714.92999999889</v>
      </c>
      <c r="BZ17" s="111">
        <v>928615.56999999855</v>
      </c>
      <c r="CA17" s="111">
        <v>960040.88</v>
      </c>
      <c r="CB17" s="111">
        <v>960040.88</v>
      </c>
      <c r="CC17" s="111">
        <v>960040.88</v>
      </c>
      <c r="CD17" s="112">
        <v>823864</v>
      </c>
      <c r="CE17" s="112">
        <v>865764.61</v>
      </c>
      <c r="CF17" s="112">
        <v>907665.25</v>
      </c>
      <c r="CG17" s="112">
        <v>947954.27</v>
      </c>
      <c r="CH17" s="112">
        <v>960040.88</v>
      </c>
      <c r="CI17" s="112">
        <v>960040.88</v>
      </c>
    </row>
    <row r="18" spans="1:87" x14ac:dyDescent="0.3">
      <c r="A18" s="189">
        <v>11403</v>
      </c>
      <c r="B18" s="180" t="s">
        <v>328</v>
      </c>
      <c r="C18" s="72">
        <v>120784.71999999999</v>
      </c>
      <c r="D18" s="89">
        <v>121539.61999999998</v>
      </c>
      <c r="E18" s="89">
        <v>122294.52999999998</v>
      </c>
      <c r="F18" s="89">
        <v>123049.42999999998</v>
      </c>
      <c r="G18" s="89">
        <v>123804.33999999998</v>
      </c>
      <c r="H18" s="89">
        <v>124559.23999999998</v>
      </c>
      <c r="I18" s="89">
        <v>125314.14999999998</v>
      </c>
      <c r="J18" s="89">
        <v>126069.04999999997</v>
      </c>
      <c r="K18" s="89">
        <v>126823.95999999998</v>
      </c>
      <c r="L18" s="89">
        <v>127578.85999999997</v>
      </c>
      <c r="M18" s="89">
        <v>128333.75999999997</v>
      </c>
      <c r="N18" s="89">
        <v>129088.66999999997</v>
      </c>
      <c r="O18" s="89">
        <v>129843.57999999997</v>
      </c>
      <c r="P18" s="89">
        <v>130598.47999999997</v>
      </c>
      <c r="Q18" s="89">
        <v>131353.37999999998</v>
      </c>
      <c r="R18" s="89">
        <v>132108.27999999997</v>
      </c>
      <c r="S18" s="89">
        <v>132863.17999999996</v>
      </c>
      <c r="T18" s="89">
        <v>133618.07999999996</v>
      </c>
      <c r="U18" s="89">
        <v>134372.97999999995</v>
      </c>
      <c r="V18" s="89">
        <v>135127.87999999995</v>
      </c>
      <c r="W18" s="89">
        <v>135882.77999999994</v>
      </c>
      <c r="X18" s="89">
        <v>136637.67999999993</v>
      </c>
      <c r="Y18" s="89">
        <v>137392.57999999993</v>
      </c>
      <c r="Z18" s="89">
        <v>138147.47999999992</v>
      </c>
      <c r="AA18" s="89">
        <v>138902.37999999992</v>
      </c>
      <c r="AB18" s="89">
        <v>139657.27999999991</v>
      </c>
      <c r="AC18" s="89">
        <v>140412.17999999991</v>
      </c>
      <c r="AD18" s="89">
        <v>141167.0799999999</v>
      </c>
      <c r="AE18" s="89">
        <v>141921.97999999989</v>
      </c>
      <c r="AF18" s="89">
        <v>142676.87999999989</v>
      </c>
      <c r="AG18" s="89">
        <v>143431.77999999988</v>
      </c>
      <c r="AH18" s="89">
        <v>144186.67999999988</v>
      </c>
      <c r="AI18" s="89">
        <v>144941.57999999987</v>
      </c>
      <c r="AJ18" s="89">
        <v>145696.47999999986</v>
      </c>
      <c r="AK18" s="89">
        <v>146451.37999999986</v>
      </c>
      <c r="AL18" s="89">
        <v>147206.27999999985</v>
      </c>
      <c r="AM18" s="89">
        <v>147961.17999999985</v>
      </c>
      <c r="AN18" s="89">
        <v>148716.07999999984</v>
      </c>
      <c r="AO18" s="89">
        <v>149470.97999999984</v>
      </c>
      <c r="AP18" s="89">
        <v>150225.87999999983</v>
      </c>
      <c r="AQ18" s="89">
        <v>150980.77999999982</v>
      </c>
      <c r="AR18" s="89">
        <v>151735.67999999982</v>
      </c>
      <c r="AS18" s="89">
        <v>152490.57999999981</v>
      </c>
      <c r="AT18" s="89">
        <v>153245.47999999981</v>
      </c>
      <c r="AU18" s="89">
        <v>154000.3799999998</v>
      </c>
      <c r="AV18" s="89">
        <v>154755.2799999998</v>
      </c>
      <c r="AW18" s="89">
        <v>155510.17999999979</v>
      </c>
      <c r="AX18" s="89">
        <v>156265.07999999978</v>
      </c>
      <c r="AY18" s="89">
        <v>157019.97999999978</v>
      </c>
      <c r="AZ18" s="89">
        <v>157774.87999999977</v>
      </c>
      <c r="BA18" s="89">
        <v>158529.77999999977</v>
      </c>
      <c r="BB18" s="89">
        <v>159284.67999999976</v>
      </c>
      <c r="BC18" s="89">
        <v>160039.57999999975</v>
      </c>
      <c r="BD18" s="89">
        <v>160794.47999999975</v>
      </c>
      <c r="BE18" s="89">
        <v>161549.37999999974</v>
      </c>
      <c r="BF18" s="89">
        <v>162304.27999999974</v>
      </c>
      <c r="BG18" s="89">
        <v>163059.17999999973</v>
      </c>
      <c r="BH18" s="89">
        <v>163814.07999999973</v>
      </c>
      <c r="BI18" s="89">
        <v>164568.97999999972</v>
      </c>
      <c r="BJ18" s="89">
        <v>165323.87999999971</v>
      </c>
      <c r="BK18" s="89">
        <v>166078.77999999971</v>
      </c>
      <c r="BL18" s="89">
        <v>166833.6799999997</v>
      </c>
      <c r="BM18" s="89">
        <v>167588.5799999997</v>
      </c>
      <c r="BN18" s="89">
        <v>168343.47999999969</v>
      </c>
      <c r="BO18" s="89">
        <v>169098.37999999968</v>
      </c>
      <c r="BP18" s="89">
        <v>169853.27999999968</v>
      </c>
      <c r="BQ18" s="89">
        <v>170608.17999999967</v>
      </c>
      <c r="BR18" s="89">
        <v>171363.07999999967</v>
      </c>
      <c r="BS18" s="89">
        <v>172117.97999999966</v>
      </c>
      <c r="BT18" s="89">
        <v>172872.87999999966</v>
      </c>
      <c r="BU18" s="89">
        <v>173627.77999999965</v>
      </c>
      <c r="BV18" s="89">
        <v>174382.67999999964</v>
      </c>
      <c r="BW18" s="89">
        <v>175137.57999999964</v>
      </c>
      <c r="BX18" s="111">
        <v>129843.57999999997</v>
      </c>
      <c r="BY18" s="111">
        <v>138902.37999999992</v>
      </c>
      <c r="BZ18" s="111">
        <v>147961.17999999985</v>
      </c>
      <c r="CA18" s="111">
        <v>157019.97999999978</v>
      </c>
      <c r="CB18" s="111">
        <v>166078.77999999971</v>
      </c>
      <c r="CC18" s="111">
        <v>175137.57999999964</v>
      </c>
      <c r="CD18" s="112">
        <v>125314.15</v>
      </c>
      <c r="CE18" s="112">
        <v>134372.98000000001</v>
      </c>
      <c r="CF18" s="112">
        <v>143431.78</v>
      </c>
      <c r="CG18" s="112">
        <v>152490.57999999999</v>
      </c>
      <c r="CH18" s="112">
        <v>161549.38</v>
      </c>
      <c r="CI18" s="112">
        <v>170608.18</v>
      </c>
    </row>
    <row r="19" spans="1:87" x14ac:dyDescent="0.3">
      <c r="A19" s="189">
        <v>12100</v>
      </c>
      <c r="B19" s="180" t="s">
        <v>329</v>
      </c>
      <c r="C19" s="72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0</v>
      </c>
      <c r="AJ19" s="89">
        <v>0</v>
      </c>
      <c r="AK19" s="89">
        <v>0</v>
      </c>
      <c r="AL19" s="89">
        <v>0</v>
      </c>
      <c r="AM19" s="89">
        <v>0</v>
      </c>
      <c r="AN19" s="89">
        <v>0</v>
      </c>
      <c r="AO19" s="89">
        <v>0</v>
      </c>
      <c r="AP19" s="89">
        <v>0</v>
      </c>
      <c r="AQ19" s="89">
        <v>0</v>
      </c>
      <c r="AR19" s="89">
        <v>0</v>
      </c>
      <c r="AS19" s="89">
        <v>0</v>
      </c>
      <c r="AT19" s="89">
        <v>0</v>
      </c>
      <c r="AU19" s="89">
        <v>0</v>
      </c>
      <c r="AV19" s="89">
        <v>0</v>
      </c>
      <c r="AW19" s="89">
        <v>0</v>
      </c>
      <c r="AX19" s="89">
        <v>0</v>
      </c>
      <c r="AY19" s="89">
        <v>0</v>
      </c>
      <c r="AZ19" s="89">
        <v>0</v>
      </c>
      <c r="BA19" s="89">
        <v>0</v>
      </c>
      <c r="BB19" s="89">
        <v>0</v>
      </c>
      <c r="BC19" s="89">
        <v>0</v>
      </c>
      <c r="BD19" s="89">
        <v>0</v>
      </c>
      <c r="BE19" s="89">
        <v>0</v>
      </c>
      <c r="BF19" s="89">
        <v>0</v>
      </c>
      <c r="BG19" s="89">
        <v>0</v>
      </c>
      <c r="BH19" s="89">
        <v>0</v>
      </c>
      <c r="BI19" s="89">
        <v>0</v>
      </c>
      <c r="BJ19" s="89">
        <v>0</v>
      </c>
      <c r="BK19" s="89">
        <v>0</v>
      </c>
      <c r="BL19" s="89">
        <v>0</v>
      </c>
      <c r="BM19" s="89">
        <v>0</v>
      </c>
      <c r="BN19" s="89">
        <v>0</v>
      </c>
      <c r="BO19" s="89">
        <v>0</v>
      </c>
      <c r="BP19" s="89">
        <v>0</v>
      </c>
      <c r="BQ19" s="89">
        <v>0</v>
      </c>
      <c r="BR19" s="89">
        <v>0</v>
      </c>
      <c r="BS19" s="89">
        <v>0</v>
      </c>
      <c r="BT19" s="89">
        <v>0</v>
      </c>
      <c r="BU19" s="89">
        <v>0</v>
      </c>
      <c r="BV19" s="89">
        <v>0</v>
      </c>
      <c r="BW19" s="89">
        <v>0</v>
      </c>
      <c r="BX19" s="111">
        <v>0</v>
      </c>
      <c r="BY19" s="111">
        <v>0</v>
      </c>
      <c r="BZ19" s="111">
        <v>0</v>
      </c>
      <c r="CA19" s="111">
        <v>0</v>
      </c>
      <c r="CB19" s="111">
        <v>0</v>
      </c>
      <c r="CC19" s="111">
        <v>0</v>
      </c>
      <c r="CD19" s="112">
        <v>0</v>
      </c>
      <c r="CE19" s="112">
        <v>0</v>
      </c>
      <c r="CF19" s="112">
        <v>0</v>
      </c>
      <c r="CG19" s="112">
        <v>0</v>
      </c>
      <c r="CH19" s="112">
        <v>0</v>
      </c>
      <c r="CI19" s="112">
        <v>0</v>
      </c>
    </row>
    <row r="20" spans="1:87" x14ac:dyDescent="0.3">
      <c r="A20" s="189">
        <v>12112</v>
      </c>
      <c r="B20" s="180" t="s">
        <v>330</v>
      </c>
      <c r="C20" s="72">
        <v>7405404.7400000002</v>
      </c>
      <c r="D20" s="89">
        <v>7494961.54</v>
      </c>
      <c r="E20" s="89">
        <v>7582399.21</v>
      </c>
      <c r="F20" s="89">
        <v>7674110.1900000004</v>
      </c>
      <c r="G20" s="89">
        <v>7734737.0500000007</v>
      </c>
      <c r="H20" s="89">
        <v>7781490.7000000002</v>
      </c>
      <c r="I20" s="89">
        <v>7878470.3999999994</v>
      </c>
      <c r="J20" s="89">
        <v>7933792.3199999994</v>
      </c>
      <c r="K20" s="89">
        <v>8028861.8899999997</v>
      </c>
      <c r="L20" s="89">
        <v>7959422.9299999997</v>
      </c>
      <c r="M20" s="89">
        <v>8021731.9699999997</v>
      </c>
      <c r="N20" s="89">
        <v>8142669.0599999996</v>
      </c>
      <c r="O20" s="89">
        <v>6730251.8599999994</v>
      </c>
      <c r="P20" s="89">
        <v>6802291.9099999992</v>
      </c>
      <c r="Q20" s="89">
        <v>6880665.4799999995</v>
      </c>
      <c r="R20" s="89">
        <v>6959726.1299999999</v>
      </c>
      <c r="S20" s="89">
        <v>7039473.8499999996</v>
      </c>
      <c r="T20" s="89">
        <v>7054478.6299999999</v>
      </c>
      <c r="U20" s="89">
        <v>7123830.5</v>
      </c>
      <c r="V20" s="89">
        <v>7147397.4500000002</v>
      </c>
      <c r="W20" s="89">
        <v>7178526.9700000007</v>
      </c>
      <c r="X20" s="89">
        <v>7210902.6500000004</v>
      </c>
      <c r="Y20" s="89">
        <v>7239144.0599999996</v>
      </c>
      <c r="Z20" s="89">
        <v>7293351.3300000001</v>
      </c>
      <c r="AA20" s="89">
        <v>7366687.8200000003</v>
      </c>
      <c r="AB20" s="89">
        <v>7413498.0100000007</v>
      </c>
      <c r="AC20" s="89">
        <v>7467133.0100000007</v>
      </c>
      <c r="AD20" s="89">
        <v>7519607.3100000005</v>
      </c>
      <c r="AE20" s="89">
        <v>7573289.8200000003</v>
      </c>
      <c r="AF20" s="89">
        <v>7612582.96</v>
      </c>
      <c r="AG20" s="89">
        <v>7663528.1099999994</v>
      </c>
      <c r="AH20" s="89">
        <v>7603206.6799999997</v>
      </c>
      <c r="AI20" s="89">
        <v>7592460.6199999992</v>
      </c>
      <c r="AJ20" s="89">
        <v>7633647.9099999992</v>
      </c>
      <c r="AK20" s="89">
        <v>7646162.4399999995</v>
      </c>
      <c r="AL20" s="89">
        <v>7723607.9099999992</v>
      </c>
      <c r="AM20" s="89">
        <v>7777464.4699999988</v>
      </c>
      <c r="AN20" s="89">
        <v>7800985.1099999994</v>
      </c>
      <c r="AO20" s="89">
        <v>7858037.3399999989</v>
      </c>
      <c r="AP20" s="89">
        <v>7916495.919999999</v>
      </c>
      <c r="AQ20" s="89">
        <v>7975614.669999999</v>
      </c>
      <c r="AR20" s="89">
        <v>7999730.4999999991</v>
      </c>
      <c r="AS20" s="89">
        <v>7944569.1099999985</v>
      </c>
      <c r="AT20" s="89">
        <v>7824154.4999999991</v>
      </c>
      <c r="AU20" s="89">
        <v>7806592.1399999987</v>
      </c>
      <c r="AV20" s="89">
        <v>7690120.1399999987</v>
      </c>
      <c r="AW20" s="89">
        <v>7668479.919999999</v>
      </c>
      <c r="AX20" s="89">
        <v>7648858.8199999984</v>
      </c>
      <c r="AY20" s="89">
        <v>7593177.0499999989</v>
      </c>
      <c r="AZ20" s="89">
        <v>7070324.1999999983</v>
      </c>
      <c r="BA20" s="89">
        <v>7117633.0399999982</v>
      </c>
      <c r="BB20" s="89">
        <v>7178380.0299999984</v>
      </c>
      <c r="BC20" s="89">
        <v>7217776.8999999985</v>
      </c>
      <c r="BD20" s="89">
        <v>7266085.9299999988</v>
      </c>
      <c r="BE20" s="89">
        <v>7304571.5099999988</v>
      </c>
      <c r="BF20" s="89">
        <v>6680838.8699999982</v>
      </c>
      <c r="BG20" s="89">
        <v>6768120.1399999978</v>
      </c>
      <c r="BH20" s="89">
        <v>6824956.299999998</v>
      </c>
      <c r="BI20" s="89">
        <v>6847915.299999998</v>
      </c>
      <c r="BJ20" s="89">
        <v>6930243.4699999979</v>
      </c>
      <c r="BK20" s="89">
        <v>6974599.4699999979</v>
      </c>
      <c r="BL20" s="89">
        <v>7035935.1599999974</v>
      </c>
      <c r="BM20" s="89">
        <v>7071665.2399999974</v>
      </c>
      <c r="BN20" s="89">
        <v>7125188.8099999977</v>
      </c>
      <c r="BO20" s="89">
        <v>7182425.4099999974</v>
      </c>
      <c r="BP20" s="89">
        <v>7171699.0999999978</v>
      </c>
      <c r="BQ20" s="89">
        <v>7263609.1099999975</v>
      </c>
      <c r="BR20" s="89">
        <v>7287944.9899999974</v>
      </c>
      <c r="BS20" s="89">
        <v>7210328.6999999974</v>
      </c>
      <c r="BT20" s="89">
        <v>7154563.4499999974</v>
      </c>
      <c r="BU20" s="89">
        <v>7221089.1099999975</v>
      </c>
      <c r="BV20" s="89">
        <v>7268141.379999998</v>
      </c>
      <c r="BW20" s="89">
        <v>7315374.7899999982</v>
      </c>
      <c r="BX20" s="111">
        <v>6730251.8599999994</v>
      </c>
      <c r="BY20" s="111">
        <v>7366687.8200000003</v>
      </c>
      <c r="BZ20" s="111">
        <v>7777464.4699999988</v>
      </c>
      <c r="CA20" s="111">
        <v>7593177.0499999989</v>
      </c>
      <c r="CB20" s="111">
        <v>6974599.4699999979</v>
      </c>
      <c r="CC20" s="111">
        <v>7315374.7899999982</v>
      </c>
      <c r="CD20" s="112">
        <v>7720638.7599999998</v>
      </c>
      <c r="CE20" s="112">
        <v>7078979.1299999999</v>
      </c>
      <c r="CF20" s="112">
        <v>7584067.4699999997</v>
      </c>
      <c r="CG20" s="112">
        <v>7808021.5099999998</v>
      </c>
      <c r="CH20" s="112">
        <v>7059586.3200000003</v>
      </c>
      <c r="CI20" s="112">
        <v>7175581.9000000004</v>
      </c>
    </row>
    <row r="21" spans="1:87" x14ac:dyDescent="0.3">
      <c r="A21" s="189">
        <v>12114</v>
      </c>
      <c r="B21" s="180" t="s">
        <v>331</v>
      </c>
      <c r="C21" s="72">
        <v>303052.78999999998</v>
      </c>
      <c r="D21" s="89">
        <v>311225.70999999996</v>
      </c>
      <c r="E21" s="89">
        <v>319423.58999999997</v>
      </c>
      <c r="F21" s="89">
        <v>327768.74</v>
      </c>
      <c r="G21" s="89">
        <v>336276.26</v>
      </c>
      <c r="H21" s="89">
        <v>344626.42</v>
      </c>
      <c r="I21" s="89">
        <v>354008.05</v>
      </c>
      <c r="J21" s="89">
        <v>362564.45999999996</v>
      </c>
      <c r="K21" s="89">
        <v>371126.45999999996</v>
      </c>
      <c r="L21" s="89">
        <v>379716.67999999993</v>
      </c>
      <c r="M21" s="89">
        <v>388345.82999999996</v>
      </c>
      <c r="N21" s="89">
        <v>397845.56999999995</v>
      </c>
      <c r="O21" s="89">
        <v>399955.77999999997</v>
      </c>
      <c r="P21" s="89">
        <v>403922.24</v>
      </c>
      <c r="Q21" s="89">
        <v>407924.87</v>
      </c>
      <c r="R21" s="89">
        <v>411963.66</v>
      </c>
      <c r="S21" s="89">
        <v>416038.61</v>
      </c>
      <c r="T21" s="89">
        <v>420149.72</v>
      </c>
      <c r="U21" s="89">
        <v>424296.99</v>
      </c>
      <c r="V21" s="89">
        <v>428480.43</v>
      </c>
      <c r="W21" s="89">
        <v>432700.02999999997</v>
      </c>
      <c r="X21" s="89">
        <v>436955.79</v>
      </c>
      <c r="Y21" s="89">
        <v>441247.70999999996</v>
      </c>
      <c r="Z21" s="89">
        <v>445575.79</v>
      </c>
      <c r="AA21" s="89">
        <v>449940.02999999997</v>
      </c>
      <c r="AB21" s="89">
        <v>454341.56999999995</v>
      </c>
      <c r="AC21" s="89">
        <v>458461.52999999997</v>
      </c>
      <c r="AD21" s="89">
        <v>462803.12999999995</v>
      </c>
      <c r="AE21" s="89">
        <v>467072.41</v>
      </c>
      <c r="AF21" s="89">
        <v>471293.74</v>
      </c>
      <c r="AG21" s="89">
        <v>472966.16</v>
      </c>
      <c r="AH21" s="89">
        <v>477416.22</v>
      </c>
      <c r="AI21" s="89">
        <v>481733.81999999995</v>
      </c>
      <c r="AJ21" s="89">
        <v>480057.78999999992</v>
      </c>
      <c r="AK21" s="89">
        <v>480637.10999999993</v>
      </c>
      <c r="AL21" s="89">
        <v>480087.54999999993</v>
      </c>
      <c r="AM21" s="89">
        <v>482270.59999999992</v>
      </c>
      <c r="AN21" s="89">
        <v>481019.60999999987</v>
      </c>
      <c r="AO21" s="89">
        <v>484221.85999999987</v>
      </c>
      <c r="AP21" s="89">
        <v>488554.02999999985</v>
      </c>
      <c r="AQ21" s="89">
        <v>492922.26999999984</v>
      </c>
      <c r="AR21" s="89">
        <v>497436.57999999984</v>
      </c>
      <c r="AS21" s="89">
        <v>490512.40999999986</v>
      </c>
      <c r="AT21" s="89">
        <v>490178.22999999981</v>
      </c>
      <c r="AU21" s="89">
        <v>494492.81999999977</v>
      </c>
      <c r="AV21" s="89">
        <v>486819.50999999978</v>
      </c>
      <c r="AW21" s="89">
        <v>487454.86999999976</v>
      </c>
      <c r="AX21" s="89">
        <v>491676.70999999979</v>
      </c>
      <c r="AY21" s="89">
        <v>489006.18999999977</v>
      </c>
      <c r="AZ21" s="89">
        <v>478188.50999999978</v>
      </c>
      <c r="BA21" s="89">
        <v>482499.79999999976</v>
      </c>
      <c r="BB21" s="89">
        <v>487284.28999999975</v>
      </c>
      <c r="BC21" s="89">
        <v>492214.43999999977</v>
      </c>
      <c r="BD21" s="89">
        <v>497180.85999999975</v>
      </c>
      <c r="BE21" s="89">
        <v>502152.75999999978</v>
      </c>
      <c r="BF21" s="89">
        <v>506606.61999999976</v>
      </c>
      <c r="BG21" s="89">
        <v>511678.42999999976</v>
      </c>
      <c r="BH21" s="89">
        <v>514781.49999999977</v>
      </c>
      <c r="BI21" s="89">
        <v>509761.43999999977</v>
      </c>
      <c r="BJ21" s="89">
        <v>512724.91999999975</v>
      </c>
      <c r="BK21" s="89">
        <v>515633.33999999979</v>
      </c>
      <c r="BL21" s="89">
        <v>513067.68999999977</v>
      </c>
      <c r="BM21" s="89">
        <v>517447.67999999976</v>
      </c>
      <c r="BN21" s="89">
        <v>519832.73999999976</v>
      </c>
      <c r="BO21" s="89">
        <v>519692.33999999979</v>
      </c>
      <c r="BP21" s="89">
        <v>524663.19999999972</v>
      </c>
      <c r="BQ21" s="89">
        <v>529911.11999999976</v>
      </c>
      <c r="BR21" s="89">
        <v>524727.53999999969</v>
      </c>
      <c r="BS21" s="89">
        <v>525428.15999999968</v>
      </c>
      <c r="BT21" s="89">
        <v>527477.98999999964</v>
      </c>
      <c r="BU21" s="89">
        <v>521842.34999999963</v>
      </c>
      <c r="BV21" s="89">
        <v>521972.71999999962</v>
      </c>
      <c r="BW21" s="89">
        <v>509342.80999999959</v>
      </c>
      <c r="BX21" s="111">
        <v>399955.77999999997</v>
      </c>
      <c r="BY21" s="111">
        <v>449940.02999999997</v>
      </c>
      <c r="BZ21" s="111">
        <v>482270.59999999992</v>
      </c>
      <c r="CA21" s="111">
        <v>489006.18999999977</v>
      </c>
      <c r="CB21" s="111">
        <v>515633.33999999979</v>
      </c>
      <c r="CC21" s="111">
        <v>509342.80999999959</v>
      </c>
      <c r="CD21" s="112">
        <v>353533.56</v>
      </c>
      <c r="CE21" s="112">
        <v>424550.13</v>
      </c>
      <c r="CF21" s="112">
        <v>470698.59</v>
      </c>
      <c r="CG21" s="112">
        <v>488966.59</v>
      </c>
      <c r="CH21" s="112">
        <v>499977.93</v>
      </c>
      <c r="CI21" s="112">
        <v>520849.21</v>
      </c>
    </row>
    <row r="22" spans="1:87" x14ac:dyDescent="0.3">
      <c r="A22" s="189">
        <v>12122</v>
      </c>
      <c r="B22" s="180" t="s">
        <v>332</v>
      </c>
      <c r="C22" s="72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  <c r="O22" s="89">
        <v>0</v>
      </c>
      <c r="P22" s="89">
        <v>0</v>
      </c>
      <c r="Q22" s="89">
        <v>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  <c r="AC22" s="89">
        <v>0</v>
      </c>
      <c r="AD22" s="89">
        <v>0</v>
      </c>
      <c r="AE22" s="89">
        <v>0</v>
      </c>
      <c r="AF22" s="89">
        <v>0</v>
      </c>
      <c r="AG22" s="89">
        <v>0</v>
      </c>
      <c r="AH22" s="89">
        <v>0</v>
      </c>
      <c r="AI22" s="89">
        <v>0</v>
      </c>
      <c r="AJ22" s="89">
        <v>0</v>
      </c>
      <c r="AK22" s="89">
        <v>0</v>
      </c>
      <c r="AL22" s="89">
        <v>0</v>
      </c>
      <c r="AM22" s="89">
        <v>0</v>
      </c>
      <c r="AN22" s="89">
        <v>0</v>
      </c>
      <c r="AO22" s="89">
        <v>0</v>
      </c>
      <c r="AP22" s="89">
        <v>0</v>
      </c>
      <c r="AQ22" s="89">
        <v>0</v>
      </c>
      <c r="AR22" s="89">
        <v>0</v>
      </c>
      <c r="AS22" s="89">
        <v>0</v>
      </c>
      <c r="AT22" s="89">
        <v>0</v>
      </c>
      <c r="AU22" s="89">
        <v>0</v>
      </c>
      <c r="AV22" s="89">
        <v>0</v>
      </c>
      <c r="AW22" s="89">
        <v>0</v>
      </c>
      <c r="AX22" s="89">
        <v>0</v>
      </c>
      <c r="AY22" s="89">
        <v>0</v>
      </c>
      <c r="AZ22" s="89">
        <v>0</v>
      </c>
      <c r="BA22" s="89">
        <v>0</v>
      </c>
      <c r="BB22" s="89">
        <v>0</v>
      </c>
      <c r="BC22" s="89">
        <v>0</v>
      </c>
      <c r="BD22" s="89">
        <v>0</v>
      </c>
      <c r="BE22" s="89">
        <v>0</v>
      </c>
      <c r="BF22" s="89">
        <v>0</v>
      </c>
      <c r="BG22" s="89">
        <v>0</v>
      </c>
      <c r="BH22" s="89">
        <v>0</v>
      </c>
      <c r="BI22" s="89">
        <v>0</v>
      </c>
      <c r="BJ22" s="89">
        <v>0</v>
      </c>
      <c r="BK22" s="89">
        <v>0</v>
      </c>
      <c r="BL22" s="89">
        <v>0</v>
      </c>
      <c r="BM22" s="89">
        <v>0</v>
      </c>
      <c r="BN22" s="89">
        <v>0</v>
      </c>
      <c r="BO22" s="89">
        <v>0</v>
      </c>
      <c r="BP22" s="89">
        <v>0</v>
      </c>
      <c r="BQ22" s="89">
        <v>0</v>
      </c>
      <c r="BR22" s="89">
        <v>0</v>
      </c>
      <c r="BS22" s="89">
        <v>0</v>
      </c>
      <c r="BT22" s="89">
        <v>0</v>
      </c>
      <c r="BU22" s="89">
        <v>0</v>
      </c>
      <c r="BV22" s="89">
        <v>0</v>
      </c>
      <c r="BW22" s="89">
        <v>0</v>
      </c>
      <c r="BX22" s="111">
        <v>0</v>
      </c>
      <c r="BY22" s="111">
        <v>0</v>
      </c>
      <c r="BZ22" s="111">
        <v>0</v>
      </c>
      <c r="CA22" s="111">
        <v>0</v>
      </c>
      <c r="CB22" s="111">
        <v>0</v>
      </c>
      <c r="CC22" s="111">
        <v>0</v>
      </c>
      <c r="CD22" s="112">
        <v>0</v>
      </c>
      <c r="CE22" s="112">
        <v>0</v>
      </c>
      <c r="CF22" s="112">
        <v>0</v>
      </c>
      <c r="CG22" s="112">
        <v>0</v>
      </c>
      <c r="CH22" s="112">
        <v>0</v>
      </c>
      <c r="CI22" s="112">
        <v>0</v>
      </c>
    </row>
    <row r="23" spans="1:87" x14ac:dyDescent="0.3">
      <c r="A23" s="189">
        <v>12126</v>
      </c>
      <c r="B23" s="180" t="s">
        <v>333</v>
      </c>
      <c r="C23" s="72">
        <v>0</v>
      </c>
      <c r="D23" s="89">
        <v>0</v>
      </c>
      <c r="E23" s="89">
        <v>0</v>
      </c>
      <c r="F23" s="89">
        <v>0</v>
      </c>
      <c r="G23" s="89">
        <v>0</v>
      </c>
      <c r="H23" s="89">
        <v>0</v>
      </c>
      <c r="I23" s="89">
        <v>0</v>
      </c>
      <c r="J23" s="89">
        <v>0</v>
      </c>
      <c r="K23" s="89">
        <v>0</v>
      </c>
      <c r="L23" s="89">
        <v>0</v>
      </c>
      <c r="M23" s="89">
        <v>0</v>
      </c>
      <c r="N23" s="89">
        <v>0</v>
      </c>
      <c r="O23" s="89">
        <v>0</v>
      </c>
      <c r="P23" s="89">
        <v>0</v>
      </c>
      <c r="Q23" s="89">
        <v>0</v>
      </c>
      <c r="R23" s="89">
        <v>0</v>
      </c>
      <c r="S23" s="89">
        <v>0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  <c r="AC23" s="89">
        <v>0</v>
      </c>
      <c r="AD23" s="89">
        <v>0</v>
      </c>
      <c r="AE23" s="89">
        <v>0</v>
      </c>
      <c r="AF23" s="89">
        <v>0</v>
      </c>
      <c r="AG23" s="89">
        <v>0</v>
      </c>
      <c r="AH23" s="89">
        <v>0</v>
      </c>
      <c r="AI23" s="89">
        <v>0</v>
      </c>
      <c r="AJ23" s="89">
        <v>0</v>
      </c>
      <c r="AK23" s="89">
        <v>0</v>
      </c>
      <c r="AL23" s="89">
        <v>0</v>
      </c>
      <c r="AM23" s="89">
        <v>0</v>
      </c>
      <c r="AN23" s="89">
        <v>0</v>
      </c>
      <c r="AO23" s="89">
        <v>0</v>
      </c>
      <c r="AP23" s="89">
        <v>0</v>
      </c>
      <c r="AQ23" s="89">
        <v>0</v>
      </c>
      <c r="AR23" s="89">
        <v>0</v>
      </c>
      <c r="AS23" s="89">
        <v>0</v>
      </c>
      <c r="AT23" s="89">
        <v>0</v>
      </c>
      <c r="AU23" s="89">
        <v>0</v>
      </c>
      <c r="AV23" s="89">
        <v>0</v>
      </c>
      <c r="AW23" s="89">
        <v>0</v>
      </c>
      <c r="AX23" s="89">
        <v>0</v>
      </c>
      <c r="AY23" s="89">
        <v>0</v>
      </c>
      <c r="AZ23" s="89">
        <v>0</v>
      </c>
      <c r="BA23" s="89">
        <v>0</v>
      </c>
      <c r="BB23" s="89">
        <v>0</v>
      </c>
      <c r="BC23" s="89">
        <v>0</v>
      </c>
      <c r="BD23" s="89">
        <v>0</v>
      </c>
      <c r="BE23" s="89">
        <v>0</v>
      </c>
      <c r="BF23" s="89">
        <v>0</v>
      </c>
      <c r="BG23" s="89">
        <v>0</v>
      </c>
      <c r="BH23" s="89">
        <v>0</v>
      </c>
      <c r="BI23" s="89">
        <v>0</v>
      </c>
      <c r="BJ23" s="89">
        <v>0</v>
      </c>
      <c r="BK23" s="89">
        <v>0</v>
      </c>
      <c r="BL23" s="89">
        <v>0</v>
      </c>
      <c r="BM23" s="89">
        <v>0</v>
      </c>
      <c r="BN23" s="89">
        <v>0</v>
      </c>
      <c r="BO23" s="89">
        <v>0</v>
      </c>
      <c r="BP23" s="89">
        <v>0</v>
      </c>
      <c r="BQ23" s="89">
        <v>0</v>
      </c>
      <c r="BR23" s="89">
        <v>0</v>
      </c>
      <c r="BS23" s="89">
        <v>0</v>
      </c>
      <c r="BT23" s="89">
        <v>0</v>
      </c>
      <c r="BU23" s="89">
        <v>0</v>
      </c>
      <c r="BV23" s="89">
        <v>0</v>
      </c>
      <c r="BW23" s="89">
        <v>0</v>
      </c>
      <c r="BX23" s="111">
        <v>0</v>
      </c>
      <c r="BY23" s="111">
        <v>0</v>
      </c>
      <c r="BZ23" s="111">
        <v>0</v>
      </c>
      <c r="CA23" s="111">
        <v>0</v>
      </c>
      <c r="CB23" s="111">
        <v>0</v>
      </c>
      <c r="CC23" s="111">
        <v>0</v>
      </c>
      <c r="CD23" s="112">
        <v>0</v>
      </c>
      <c r="CE23" s="112">
        <v>0</v>
      </c>
      <c r="CF23" s="112">
        <v>0</v>
      </c>
      <c r="CG23" s="112">
        <v>0</v>
      </c>
      <c r="CH23" s="112">
        <v>0</v>
      </c>
      <c r="CI23" s="112">
        <v>0</v>
      </c>
    </row>
    <row r="24" spans="1:87" x14ac:dyDescent="0.3">
      <c r="A24" s="189">
        <v>12127</v>
      </c>
      <c r="B24" s="180" t="s">
        <v>334</v>
      </c>
      <c r="C24" s="72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9">
        <v>0</v>
      </c>
      <c r="AD24" s="89">
        <v>0</v>
      </c>
      <c r="AE24" s="89">
        <v>0</v>
      </c>
      <c r="AF24" s="89">
        <v>0</v>
      </c>
      <c r="AG24" s="89">
        <v>0</v>
      </c>
      <c r="AH24" s="89">
        <v>0</v>
      </c>
      <c r="AI24" s="89">
        <v>0</v>
      </c>
      <c r="AJ24" s="89">
        <v>0</v>
      </c>
      <c r="AK24" s="89">
        <v>0</v>
      </c>
      <c r="AL24" s="89">
        <v>0</v>
      </c>
      <c r="AM24" s="89">
        <v>0</v>
      </c>
      <c r="AN24" s="89">
        <v>0</v>
      </c>
      <c r="AO24" s="89">
        <v>0</v>
      </c>
      <c r="AP24" s="89">
        <v>0</v>
      </c>
      <c r="AQ24" s="89">
        <v>0</v>
      </c>
      <c r="AR24" s="89">
        <v>0</v>
      </c>
      <c r="AS24" s="89">
        <v>0</v>
      </c>
      <c r="AT24" s="89">
        <v>0</v>
      </c>
      <c r="AU24" s="89">
        <v>0</v>
      </c>
      <c r="AV24" s="89">
        <v>0</v>
      </c>
      <c r="AW24" s="89">
        <v>0</v>
      </c>
      <c r="AX24" s="89">
        <v>0</v>
      </c>
      <c r="AY24" s="89">
        <v>0</v>
      </c>
      <c r="AZ24" s="89">
        <v>0</v>
      </c>
      <c r="BA24" s="89">
        <v>0</v>
      </c>
      <c r="BB24" s="89">
        <v>0</v>
      </c>
      <c r="BC24" s="89">
        <v>0</v>
      </c>
      <c r="BD24" s="89">
        <v>0</v>
      </c>
      <c r="BE24" s="89">
        <v>0</v>
      </c>
      <c r="BF24" s="89">
        <v>0</v>
      </c>
      <c r="BG24" s="89">
        <v>0</v>
      </c>
      <c r="BH24" s="89">
        <v>0</v>
      </c>
      <c r="BI24" s="89">
        <v>0</v>
      </c>
      <c r="BJ24" s="89">
        <v>0</v>
      </c>
      <c r="BK24" s="89">
        <v>0</v>
      </c>
      <c r="BL24" s="89">
        <v>0</v>
      </c>
      <c r="BM24" s="89">
        <v>0</v>
      </c>
      <c r="BN24" s="89">
        <v>0</v>
      </c>
      <c r="BO24" s="89">
        <v>0</v>
      </c>
      <c r="BP24" s="89">
        <v>0</v>
      </c>
      <c r="BQ24" s="89">
        <v>0</v>
      </c>
      <c r="BR24" s="89">
        <v>0</v>
      </c>
      <c r="BS24" s="89">
        <v>0</v>
      </c>
      <c r="BT24" s="89">
        <v>0</v>
      </c>
      <c r="BU24" s="89">
        <v>0</v>
      </c>
      <c r="BV24" s="89">
        <v>0</v>
      </c>
      <c r="BW24" s="89">
        <v>0</v>
      </c>
      <c r="BX24" s="111">
        <v>0</v>
      </c>
      <c r="BY24" s="111">
        <v>0</v>
      </c>
      <c r="BZ24" s="111">
        <v>0</v>
      </c>
      <c r="CA24" s="111">
        <v>0</v>
      </c>
      <c r="CB24" s="111">
        <v>0</v>
      </c>
      <c r="CC24" s="111">
        <v>0</v>
      </c>
      <c r="CD24" s="112">
        <v>0</v>
      </c>
      <c r="CE24" s="112">
        <v>0</v>
      </c>
      <c r="CF24" s="112">
        <v>0</v>
      </c>
      <c r="CG24" s="112">
        <v>0</v>
      </c>
      <c r="CH24" s="112">
        <v>0</v>
      </c>
      <c r="CI24" s="112">
        <v>0</v>
      </c>
    </row>
    <row r="25" spans="1:87" x14ac:dyDescent="0.3">
      <c r="A25" s="189">
        <v>12130</v>
      </c>
      <c r="B25" s="180" t="s">
        <v>335</v>
      </c>
      <c r="C25" s="72">
        <v>0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>
        <v>0</v>
      </c>
      <c r="S25" s="89">
        <v>0</v>
      </c>
      <c r="T25" s="89">
        <v>0</v>
      </c>
      <c r="U25" s="89">
        <v>0</v>
      </c>
      <c r="V25" s="89">
        <v>0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0</v>
      </c>
      <c r="AG25" s="89">
        <v>0</v>
      </c>
      <c r="AH25" s="89">
        <v>0</v>
      </c>
      <c r="AI25" s="89">
        <v>0</v>
      </c>
      <c r="AJ25" s="89">
        <v>0</v>
      </c>
      <c r="AK25" s="89">
        <v>0</v>
      </c>
      <c r="AL25" s="89">
        <v>0</v>
      </c>
      <c r="AM25" s="89">
        <v>0</v>
      </c>
      <c r="AN25" s="89">
        <v>0</v>
      </c>
      <c r="AO25" s="89">
        <v>0</v>
      </c>
      <c r="AP25" s="89">
        <v>0</v>
      </c>
      <c r="AQ25" s="89">
        <v>0</v>
      </c>
      <c r="AR25" s="89">
        <v>0</v>
      </c>
      <c r="AS25" s="89">
        <v>0</v>
      </c>
      <c r="AT25" s="89">
        <v>0</v>
      </c>
      <c r="AU25" s="89">
        <v>0</v>
      </c>
      <c r="AV25" s="89">
        <v>0</v>
      </c>
      <c r="AW25" s="89">
        <v>0</v>
      </c>
      <c r="AX25" s="89">
        <v>0</v>
      </c>
      <c r="AY25" s="89">
        <v>0</v>
      </c>
      <c r="AZ25" s="89">
        <v>0</v>
      </c>
      <c r="BA25" s="89">
        <v>0</v>
      </c>
      <c r="BB25" s="89">
        <v>0</v>
      </c>
      <c r="BC25" s="89">
        <v>0</v>
      </c>
      <c r="BD25" s="89">
        <v>0</v>
      </c>
      <c r="BE25" s="89">
        <v>0</v>
      </c>
      <c r="BF25" s="89">
        <v>0</v>
      </c>
      <c r="BG25" s="89">
        <v>0</v>
      </c>
      <c r="BH25" s="89">
        <v>0</v>
      </c>
      <c r="BI25" s="89">
        <v>0</v>
      </c>
      <c r="BJ25" s="89">
        <v>0</v>
      </c>
      <c r="BK25" s="89">
        <v>0</v>
      </c>
      <c r="BL25" s="89">
        <v>0</v>
      </c>
      <c r="BM25" s="89">
        <v>0</v>
      </c>
      <c r="BN25" s="89">
        <v>0</v>
      </c>
      <c r="BO25" s="89">
        <v>0</v>
      </c>
      <c r="BP25" s="89">
        <v>0</v>
      </c>
      <c r="BQ25" s="89">
        <v>0</v>
      </c>
      <c r="BR25" s="89">
        <v>0</v>
      </c>
      <c r="BS25" s="89">
        <v>0</v>
      </c>
      <c r="BT25" s="89">
        <v>0</v>
      </c>
      <c r="BU25" s="89">
        <v>0</v>
      </c>
      <c r="BV25" s="89">
        <v>0</v>
      </c>
      <c r="BW25" s="89">
        <v>0</v>
      </c>
      <c r="BX25" s="111">
        <v>0</v>
      </c>
      <c r="BY25" s="111">
        <v>0</v>
      </c>
      <c r="BZ25" s="111">
        <v>0</v>
      </c>
      <c r="CA25" s="111">
        <v>0</v>
      </c>
      <c r="CB25" s="111">
        <v>0</v>
      </c>
      <c r="CC25" s="111">
        <v>0</v>
      </c>
      <c r="CD25" s="112">
        <v>0</v>
      </c>
      <c r="CE25" s="112">
        <v>0</v>
      </c>
      <c r="CF25" s="112">
        <v>0</v>
      </c>
      <c r="CG25" s="112">
        <v>0</v>
      </c>
      <c r="CH25" s="112">
        <v>0</v>
      </c>
      <c r="CI25" s="112">
        <v>0</v>
      </c>
    </row>
    <row r="26" spans="1:87" x14ac:dyDescent="0.3">
      <c r="A26" s="189">
        <v>12188</v>
      </c>
      <c r="B26" s="180" t="s">
        <v>336</v>
      </c>
      <c r="C26" s="72">
        <v>993.81000000000006</v>
      </c>
      <c r="D26" s="89">
        <v>1987.62</v>
      </c>
      <c r="E26" s="89">
        <v>2981.43</v>
      </c>
      <c r="F26" s="89">
        <v>3975.24</v>
      </c>
      <c r="G26" s="89">
        <v>4969.05</v>
      </c>
      <c r="H26" s="89">
        <v>5962.8600000000006</v>
      </c>
      <c r="I26" s="89">
        <v>6956.670000000001</v>
      </c>
      <c r="J26" s="89">
        <v>9533.8700000000008</v>
      </c>
      <c r="K26" s="89">
        <v>10527.68</v>
      </c>
      <c r="L26" s="89">
        <v>11521.49</v>
      </c>
      <c r="M26" s="89">
        <v>12515.3</v>
      </c>
      <c r="N26" s="89">
        <v>13509.109999999999</v>
      </c>
      <c r="O26" s="89">
        <v>14549.21</v>
      </c>
      <c r="P26" s="89">
        <v>15589.31</v>
      </c>
      <c r="Q26" s="89">
        <v>16629.41</v>
      </c>
      <c r="R26" s="89">
        <v>17669.509999999998</v>
      </c>
      <c r="S26" s="89">
        <v>18709.609999999997</v>
      </c>
      <c r="T26" s="89">
        <v>19749.709999999995</v>
      </c>
      <c r="U26" s="89">
        <v>20789.809999999994</v>
      </c>
      <c r="V26" s="89">
        <v>24029.909999999993</v>
      </c>
      <c r="W26" s="89">
        <v>27820.009999999991</v>
      </c>
      <c r="X26" s="89">
        <v>33805.499999999993</v>
      </c>
      <c r="Y26" s="89">
        <v>39974.969999999994</v>
      </c>
      <c r="Z26" s="89">
        <v>46328.429999999993</v>
      </c>
      <c r="AA26" s="89">
        <v>52973.029999999992</v>
      </c>
      <c r="AB26" s="89">
        <v>60992.62999999999</v>
      </c>
      <c r="AC26" s="89">
        <v>69012.23</v>
      </c>
      <c r="AD26" s="89">
        <v>77031.83</v>
      </c>
      <c r="AE26" s="89">
        <v>85051.430000000008</v>
      </c>
      <c r="AF26" s="89">
        <v>93071.030000000013</v>
      </c>
      <c r="AG26" s="89">
        <v>101090.63000000002</v>
      </c>
      <c r="AH26" s="89">
        <v>109110.23000000003</v>
      </c>
      <c r="AI26" s="89">
        <v>117129.83000000003</v>
      </c>
      <c r="AJ26" s="89">
        <v>125149.43000000004</v>
      </c>
      <c r="AK26" s="89">
        <v>133169.03000000003</v>
      </c>
      <c r="AL26" s="89">
        <v>141188.63000000003</v>
      </c>
      <c r="AM26" s="89">
        <v>149208.23000000004</v>
      </c>
      <c r="AN26" s="89">
        <v>157227.83000000005</v>
      </c>
      <c r="AO26" s="89">
        <v>165247.43000000005</v>
      </c>
      <c r="AP26" s="89">
        <v>173267.03000000006</v>
      </c>
      <c r="AQ26" s="89">
        <v>181286.63000000006</v>
      </c>
      <c r="AR26" s="89">
        <v>189306.23000000007</v>
      </c>
      <c r="AS26" s="89">
        <v>197325.83000000007</v>
      </c>
      <c r="AT26" s="89">
        <v>205345.43000000008</v>
      </c>
      <c r="AU26" s="89">
        <v>213365.03000000009</v>
      </c>
      <c r="AV26" s="89">
        <v>221384.63000000009</v>
      </c>
      <c r="AW26" s="89">
        <v>229404.2300000001</v>
      </c>
      <c r="AX26" s="89">
        <v>237423.8300000001</v>
      </c>
      <c r="AY26" s="89">
        <v>245443.43000000011</v>
      </c>
      <c r="AZ26" s="89">
        <v>253463.03000000012</v>
      </c>
      <c r="BA26" s="89">
        <v>261482.63000000012</v>
      </c>
      <c r="BB26" s="89">
        <v>269502.2300000001</v>
      </c>
      <c r="BC26" s="89">
        <v>277521.83000000007</v>
      </c>
      <c r="BD26" s="89">
        <v>285541.43000000005</v>
      </c>
      <c r="BE26" s="89">
        <v>293561.03000000003</v>
      </c>
      <c r="BF26" s="89">
        <v>301580.63</v>
      </c>
      <c r="BG26" s="89">
        <v>309600.23</v>
      </c>
      <c r="BH26" s="89">
        <v>317619.82999999996</v>
      </c>
      <c r="BI26" s="89">
        <v>325639.42999999993</v>
      </c>
      <c r="BJ26" s="89">
        <v>333659.02999999991</v>
      </c>
      <c r="BK26" s="89">
        <v>341678.62999999989</v>
      </c>
      <c r="BL26" s="89">
        <v>349698.22999999986</v>
      </c>
      <c r="BM26" s="89">
        <v>357717.82999999984</v>
      </c>
      <c r="BN26" s="89">
        <v>365737.42999999982</v>
      </c>
      <c r="BO26" s="89">
        <v>373757.0299999998</v>
      </c>
      <c r="BP26" s="89">
        <v>381776.62999999977</v>
      </c>
      <c r="BQ26" s="89">
        <v>389796.22999999975</v>
      </c>
      <c r="BR26" s="89">
        <v>397815.82999999973</v>
      </c>
      <c r="BS26" s="89">
        <v>405835.4299999997</v>
      </c>
      <c r="BT26" s="89">
        <v>413855.02999999968</v>
      </c>
      <c r="BU26" s="89">
        <v>421874.62999999966</v>
      </c>
      <c r="BV26" s="89">
        <v>429894.22999999963</v>
      </c>
      <c r="BW26" s="89">
        <v>437913.82999999961</v>
      </c>
      <c r="BX26" s="111">
        <v>14549.21</v>
      </c>
      <c r="BY26" s="111">
        <v>52973.029999999992</v>
      </c>
      <c r="BZ26" s="111">
        <v>149208.23000000004</v>
      </c>
      <c r="CA26" s="111">
        <v>245443.43000000011</v>
      </c>
      <c r="CB26" s="111">
        <v>341678.62999999989</v>
      </c>
      <c r="CC26" s="111">
        <v>437913.82999999961</v>
      </c>
      <c r="CD26" s="112">
        <v>7691.03</v>
      </c>
      <c r="CE26" s="112">
        <v>26816.799999999999</v>
      </c>
      <c r="CF26" s="112">
        <v>101090.63</v>
      </c>
      <c r="CG26" s="112">
        <v>197325.83</v>
      </c>
      <c r="CH26" s="112">
        <v>293561.03000000003</v>
      </c>
      <c r="CI26" s="112">
        <v>389796.23</v>
      </c>
    </row>
    <row r="27" spans="1:87" x14ac:dyDescent="0.3">
      <c r="A27" s="189">
        <v>12199</v>
      </c>
      <c r="B27" s="180" t="s">
        <v>337</v>
      </c>
      <c r="C27" s="72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0</v>
      </c>
      <c r="P27" s="89">
        <v>0</v>
      </c>
      <c r="Q27" s="89">
        <v>0</v>
      </c>
      <c r="R27" s="89">
        <v>0</v>
      </c>
      <c r="S27" s="89">
        <v>0</v>
      </c>
      <c r="T27" s="89">
        <v>0</v>
      </c>
      <c r="U27" s="89">
        <v>0</v>
      </c>
      <c r="V27" s="89">
        <v>0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>
        <v>0</v>
      </c>
      <c r="AD27" s="89">
        <v>0</v>
      </c>
      <c r="AE27" s="89">
        <v>0</v>
      </c>
      <c r="AF27" s="89">
        <v>0</v>
      </c>
      <c r="AG27" s="89">
        <v>0</v>
      </c>
      <c r="AH27" s="89">
        <v>0</v>
      </c>
      <c r="AI27" s="89">
        <v>0</v>
      </c>
      <c r="AJ27" s="89">
        <v>0</v>
      </c>
      <c r="AK27" s="89">
        <v>0</v>
      </c>
      <c r="AL27" s="89">
        <v>0</v>
      </c>
      <c r="AM27" s="89">
        <v>0</v>
      </c>
      <c r="AN27" s="89">
        <v>0</v>
      </c>
      <c r="AO27" s="89">
        <v>0</v>
      </c>
      <c r="AP27" s="89">
        <v>0</v>
      </c>
      <c r="AQ27" s="89">
        <v>0</v>
      </c>
      <c r="AR27" s="89">
        <v>0</v>
      </c>
      <c r="AS27" s="89">
        <v>0</v>
      </c>
      <c r="AT27" s="89">
        <v>0</v>
      </c>
      <c r="AU27" s="89">
        <v>0</v>
      </c>
      <c r="AV27" s="89">
        <v>0</v>
      </c>
      <c r="AW27" s="89">
        <v>0</v>
      </c>
      <c r="AX27" s="89">
        <v>0</v>
      </c>
      <c r="AY27" s="89">
        <v>0</v>
      </c>
      <c r="AZ27" s="89">
        <v>0</v>
      </c>
      <c r="BA27" s="89">
        <v>0</v>
      </c>
      <c r="BB27" s="89">
        <v>0</v>
      </c>
      <c r="BC27" s="89">
        <v>0</v>
      </c>
      <c r="BD27" s="89">
        <v>0</v>
      </c>
      <c r="BE27" s="89">
        <v>0</v>
      </c>
      <c r="BF27" s="89">
        <v>0</v>
      </c>
      <c r="BG27" s="89">
        <v>0</v>
      </c>
      <c r="BH27" s="89">
        <v>0</v>
      </c>
      <c r="BI27" s="89">
        <v>0</v>
      </c>
      <c r="BJ27" s="89">
        <v>0</v>
      </c>
      <c r="BK27" s="89">
        <v>0</v>
      </c>
      <c r="BL27" s="89">
        <v>0</v>
      </c>
      <c r="BM27" s="89">
        <v>0</v>
      </c>
      <c r="BN27" s="89">
        <v>0</v>
      </c>
      <c r="BO27" s="89">
        <v>0</v>
      </c>
      <c r="BP27" s="89">
        <v>0</v>
      </c>
      <c r="BQ27" s="89">
        <v>0</v>
      </c>
      <c r="BR27" s="89">
        <v>0</v>
      </c>
      <c r="BS27" s="89">
        <v>0</v>
      </c>
      <c r="BT27" s="89">
        <v>0</v>
      </c>
      <c r="BU27" s="89">
        <v>0</v>
      </c>
      <c r="BV27" s="89">
        <v>0</v>
      </c>
      <c r="BW27" s="89">
        <v>0</v>
      </c>
      <c r="BX27" s="111">
        <v>0</v>
      </c>
      <c r="BY27" s="111">
        <v>0</v>
      </c>
      <c r="BZ27" s="111">
        <v>0</v>
      </c>
      <c r="CA27" s="111">
        <v>0</v>
      </c>
      <c r="CB27" s="111">
        <v>0</v>
      </c>
      <c r="CC27" s="111">
        <v>0</v>
      </c>
      <c r="CD27" s="112">
        <v>0</v>
      </c>
      <c r="CE27" s="112">
        <v>0</v>
      </c>
      <c r="CF27" s="112">
        <v>0</v>
      </c>
      <c r="CG27" s="112">
        <v>0</v>
      </c>
      <c r="CH27" s="112">
        <v>0</v>
      </c>
      <c r="CI27" s="112">
        <v>0</v>
      </c>
    </row>
    <row r="28" spans="1:87" x14ac:dyDescent="0.3">
      <c r="A28" s="189">
        <v>30300</v>
      </c>
      <c r="B28" s="180" t="s">
        <v>338</v>
      </c>
      <c r="C28" s="72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</v>
      </c>
      <c r="L28" s="89">
        <v>0</v>
      </c>
      <c r="M28" s="89">
        <v>0</v>
      </c>
      <c r="N28" s="89">
        <v>0</v>
      </c>
      <c r="O28" s="89">
        <v>0</v>
      </c>
      <c r="P28" s="89">
        <v>0</v>
      </c>
      <c r="Q28" s="89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  <c r="AC28" s="89">
        <v>0</v>
      </c>
      <c r="AD28" s="89">
        <v>0</v>
      </c>
      <c r="AE28" s="89">
        <v>0</v>
      </c>
      <c r="AF28" s="89">
        <v>0</v>
      </c>
      <c r="AG28" s="89">
        <v>0</v>
      </c>
      <c r="AH28" s="89">
        <v>0</v>
      </c>
      <c r="AI28" s="89">
        <v>0</v>
      </c>
      <c r="AJ28" s="89">
        <v>0</v>
      </c>
      <c r="AK28" s="89">
        <v>0</v>
      </c>
      <c r="AL28" s="89">
        <v>0</v>
      </c>
      <c r="AM28" s="89">
        <v>0</v>
      </c>
      <c r="AN28" s="89">
        <v>0</v>
      </c>
      <c r="AO28" s="89">
        <v>0</v>
      </c>
      <c r="AP28" s="89">
        <v>0</v>
      </c>
      <c r="AQ28" s="89">
        <v>0</v>
      </c>
      <c r="AR28" s="89">
        <v>0</v>
      </c>
      <c r="AS28" s="89">
        <v>0</v>
      </c>
      <c r="AT28" s="89">
        <v>0</v>
      </c>
      <c r="AU28" s="89">
        <v>0</v>
      </c>
      <c r="AV28" s="89">
        <v>0</v>
      </c>
      <c r="AW28" s="89">
        <v>0</v>
      </c>
      <c r="AX28" s="89">
        <v>0</v>
      </c>
      <c r="AY28" s="89">
        <v>0</v>
      </c>
      <c r="AZ28" s="89">
        <v>0</v>
      </c>
      <c r="BA28" s="89">
        <v>0</v>
      </c>
      <c r="BB28" s="89">
        <v>0</v>
      </c>
      <c r="BC28" s="89">
        <v>0</v>
      </c>
      <c r="BD28" s="89">
        <v>0</v>
      </c>
      <c r="BE28" s="89">
        <v>0</v>
      </c>
      <c r="BF28" s="89">
        <v>0</v>
      </c>
      <c r="BG28" s="89">
        <v>0</v>
      </c>
      <c r="BH28" s="89">
        <v>0</v>
      </c>
      <c r="BI28" s="89">
        <v>0</v>
      </c>
      <c r="BJ28" s="89">
        <v>0</v>
      </c>
      <c r="BK28" s="89">
        <v>0</v>
      </c>
      <c r="BL28" s="89">
        <v>0</v>
      </c>
      <c r="BM28" s="89">
        <v>0</v>
      </c>
      <c r="BN28" s="89">
        <v>0</v>
      </c>
      <c r="BO28" s="89">
        <v>0</v>
      </c>
      <c r="BP28" s="89">
        <v>0</v>
      </c>
      <c r="BQ28" s="89">
        <v>0</v>
      </c>
      <c r="BR28" s="89">
        <v>0</v>
      </c>
      <c r="BS28" s="89">
        <v>0</v>
      </c>
      <c r="BT28" s="89">
        <v>0</v>
      </c>
      <c r="BU28" s="89">
        <v>0</v>
      </c>
      <c r="BV28" s="89">
        <v>0</v>
      </c>
      <c r="BW28" s="89">
        <v>0</v>
      </c>
      <c r="BX28" s="111">
        <v>0</v>
      </c>
      <c r="BY28" s="111">
        <v>0</v>
      </c>
      <c r="BZ28" s="111">
        <v>0</v>
      </c>
      <c r="CA28" s="111">
        <v>0</v>
      </c>
      <c r="CB28" s="111">
        <v>0</v>
      </c>
      <c r="CC28" s="111">
        <v>0</v>
      </c>
      <c r="CD28" s="112">
        <v>0</v>
      </c>
      <c r="CE28" s="112">
        <v>0</v>
      </c>
      <c r="CF28" s="112">
        <v>0</v>
      </c>
      <c r="CG28" s="112">
        <v>0</v>
      </c>
      <c r="CH28" s="112">
        <v>0</v>
      </c>
      <c r="CI28" s="112">
        <v>0</v>
      </c>
    </row>
    <row r="29" spans="1:87" x14ac:dyDescent="0.3">
      <c r="A29" s="189">
        <v>30301</v>
      </c>
      <c r="B29" s="180" t="s">
        <v>339</v>
      </c>
      <c r="C29" s="72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0</v>
      </c>
      <c r="P29" s="89">
        <v>0</v>
      </c>
      <c r="Q29" s="89">
        <v>0</v>
      </c>
      <c r="R29" s="89">
        <v>0</v>
      </c>
      <c r="S29" s="89">
        <v>0</v>
      </c>
      <c r="T29" s="89">
        <v>0</v>
      </c>
      <c r="U29" s="89">
        <v>0</v>
      </c>
      <c r="V29" s="89">
        <v>0</v>
      </c>
      <c r="W29" s="89">
        <v>0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  <c r="AC29" s="89">
        <v>0</v>
      </c>
      <c r="AD29" s="89">
        <v>0</v>
      </c>
      <c r="AE29" s="89">
        <v>0</v>
      </c>
      <c r="AF29" s="89">
        <v>0</v>
      </c>
      <c r="AG29" s="89">
        <v>0</v>
      </c>
      <c r="AH29" s="89">
        <v>0</v>
      </c>
      <c r="AI29" s="89">
        <v>0</v>
      </c>
      <c r="AJ29" s="89">
        <v>0</v>
      </c>
      <c r="AK29" s="89">
        <v>0</v>
      </c>
      <c r="AL29" s="89">
        <v>0</v>
      </c>
      <c r="AM29" s="89">
        <v>0</v>
      </c>
      <c r="AN29" s="89">
        <v>0</v>
      </c>
      <c r="AO29" s="89">
        <v>0</v>
      </c>
      <c r="AP29" s="89">
        <v>0</v>
      </c>
      <c r="AQ29" s="89">
        <v>0</v>
      </c>
      <c r="AR29" s="89">
        <v>0</v>
      </c>
      <c r="AS29" s="89">
        <v>0</v>
      </c>
      <c r="AT29" s="89">
        <v>0</v>
      </c>
      <c r="AU29" s="89">
        <v>0</v>
      </c>
      <c r="AV29" s="89">
        <v>0</v>
      </c>
      <c r="AW29" s="89">
        <v>0</v>
      </c>
      <c r="AX29" s="89">
        <v>0</v>
      </c>
      <c r="AY29" s="89">
        <v>0</v>
      </c>
      <c r="AZ29" s="89">
        <v>0</v>
      </c>
      <c r="BA29" s="89">
        <v>0</v>
      </c>
      <c r="BB29" s="89">
        <v>0</v>
      </c>
      <c r="BC29" s="89">
        <v>0</v>
      </c>
      <c r="BD29" s="89">
        <v>0</v>
      </c>
      <c r="BE29" s="89">
        <v>0</v>
      </c>
      <c r="BF29" s="89">
        <v>0</v>
      </c>
      <c r="BG29" s="89">
        <v>0</v>
      </c>
      <c r="BH29" s="89">
        <v>0</v>
      </c>
      <c r="BI29" s="89">
        <v>0</v>
      </c>
      <c r="BJ29" s="89">
        <v>0</v>
      </c>
      <c r="BK29" s="89">
        <v>0</v>
      </c>
      <c r="BL29" s="89">
        <v>0</v>
      </c>
      <c r="BM29" s="89">
        <v>0</v>
      </c>
      <c r="BN29" s="89">
        <v>0</v>
      </c>
      <c r="BO29" s="89">
        <v>0</v>
      </c>
      <c r="BP29" s="89">
        <v>0</v>
      </c>
      <c r="BQ29" s="89">
        <v>0</v>
      </c>
      <c r="BR29" s="89">
        <v>0</v>
      </c>
      <c r="BS29" s="89">
        <v>0</v>
      </c>
      <c r="BT29" s="89">
        <v>0</v>
      </c>
      <c r="BU29" s="89">
        <v>0</v>
      </c>
      <c r="BV29" s="89">
        <v>0</v>
      </c>
      <c r="BW29" s="89">
        <v>0</v>
      </c>
      <c r="BX29" s="111">
        <v>0</v>
      </c>
      <c r="BY29" s="111">
        <v>0</v>
      </c>
      <c r="BZ29" s="111">
        <v>0</v>
      </c>
      <c r="CA29" s="111">
        <v>0</v>
      </c>
      <c r="CB29" s="111">
        <v>0</v>
      </c>
      <c r="CC29" s="111">
        <v>0</v>
      </c>
      <c r="CD29" s="112">
        <v>0</v>
      </c>
      <c r="CE29" s="112">
        <v>0</v>
      </c>
      <c r="CF29" s="112">
        <v>0</v>
      </c>
      <c r="CG29" s="112">
        <v>0</v>
      </c>
      <c r="CH29" s="112">
        <v>0</v>
      </c>
      <c r="CI29" s="112">
        <v>0</v>
      </c>
    </row>
    <row r="30" spans="1:87" ht="13.5" customHeight="1" x14ac:dyDescent="0.3">
      <c r="A30" s="189">
        <v>30302</v>
      </c>
      <c r="B30" s="180" t="s">
        <v>340</v>
      </c>
      <c r="C30" s="72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89">
        <v>0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89">
        <v>0</v>
      </c>
      <c r="Q30" s="89">
        <v>0</v>
      </c>
      <c r="R30" s="89">
        <v>0</v>
      </c>
      <c r="S30" s="89">
        <v>0</v>
      </c>
      <c r="T30" s="89">
        <v>0</v>
      </c>
      <c r="U30" s="89">
        <v>0</v>
      </c>
      <c r="V30" s="89">
        <v>0</v>
      </c>
      <c r="W30" s="89">
        <v>0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  <c r="AC30" s="89">
        <v>0</v>
      </c>
      <c r="AD30" s="89">
        <v>0</v>
      </c>
      <c r="AE30" s="89">
        <v>0</v>
      </c>
      <c r="AF30" s="89">
        <v>0</v>
      </c>
      <c r="AG30" s="89">
        <v>0</v>
      </c>
      <c r="AH30" s="89">
        <v>0</v>
      </c>
      <c r="AI30" s="89">
        <v>0</v>
      </c>
      <c r="AJ30" s="89">
        <v>0</v>
      </c>
      <c r="AK30" s="89">
        <v>0</v>
      </c>
      <c r="AL30" s="89">
        <v>0</v>
      </c>
      <c r="AM30" s="89">
        <v>0</v>
      </c>
      <c r="AN30" s="89">
        <v>0</v>
      </c>
      <c r="AO30" s="89">
        <v>0</v>
      </c>
      <c r="AP30" s="89">
        <v>0</v>
      </c>
      <c r="AQ30" s="89">
        <v>0</v>
      </c>
      <c r="AR30" s="89">
        <v>0</v>
      </c>
      <c r="AS30" s="89">
        <v>0</v>
      </c>
      <c r="AT30" s="89">
        <v>0</v>
      </c>
      <c r="AU30" s="89">
        <v>0</v>
      </c>
      <c r="AV30" s="89">
        <v>0</v>
      </c>
      <c r="AW30" s="89">
        <v>0</v>
      </c>
      <c r="AX30" s="89">
        <v>0</v>
      </c>
      <c r="AY30" s="89">
        <v>0</v>
      </c>
      <c r="AZ30" s="89">
        <v>0</v>
      </c>
      <c r="BA30" s="89">
        <v>0</v>
      </c>
      <c r="BB30" s="89">
        <v>0</v>
      </c>
      <c r="BC30" s="89">
        <v>0</v>
      </c>
      <c r="BD30" s="89">
        <v>0</v>
      </c>
      <c r="BE30" s="89">
        <v>0</v>
      </c>
      <c r="BF30" s="89">
        <v>0</v>
      </c>
      <c r="BG30" s="89">
        <v>0</v>
      </c>
      <c r="BH30" s="89">
        <v>0</v>
      </c>
      <c r="BI30" s="89">
        <v>0</v>
      </c>
      <c r="BJ30" s="89">
        <v>0</v>
      </c>
      <c r="BK30" s="89">
        <v>0</v>
      </c>
      <c r="BL30" s="89">
        <v>0</v>
      </c>
      <c r="BM30" s="89">
        <v>0</v>
      </c>
      <c r="BN30" s="89">
        <v>0</v>
      </c>
      <c r="BO30" s="89">
        <v>0</v>
      </c>
      <c r="BP30" s="89">
        <v>0</v>
      </c>
      <c r="BQ30" s="89">
        <v>0</v>
      </c>
      <c r="BR30" s="89">
        <v>0</v>
      </c>
      <c r="BS30" s="89">
        <v>0</v>
      </c>
      <c r="BT30" s="89">
        <v>0</v>
      </c>
      <c r="BU30" s="89">
        <v>0</v>
      </c>
      <c r="BV30" s="89">
        <v>0</v>
      </c>
      <c r="BW30" s="89">
        <v>0</v>
      </c>
      <c r="BX30" s="111">
        <v>0</v>
      </c>
      <c r="BY30" s="111">
        <v>0</v>
      </c>
      <c r="BZ30" s="111">
        <v>0</v>
      </c>
      <c r="CA30" s="111">
        <v>0</v>
      </c>
      <c r="CB30" s="111">
        <v>0</v>
      </c>
      <c r="CC30" s="111">
        <v>0</v>
      </c>
      <c r="CD30" s="112">
        <v>0</v>
      </c>
      <c r="CE30" s="112">
        <v>0</v>
      </c>
      <c r="CF30" s="112">
        <v>0</v>
      </c>
      <c r="CG30" s="112">
        <v>0</v>
      </c>
      <c r="CH30" s="112">
        <v>0</v>
      </c>
      <c r="CI30" s="112">
        <v>0</v>
      </c>
    </row>
    <row r="31" spans="1:87" ht="13.5" customHeight="1" x14ac:dyDescent="0.3">
      <c r="A31" s="189">
        <v>30315</v>
      </c>
      <c r="B31" s="180" t="s">
        <v>341</v>
      </c>
      <c r="C31" s="72">
        <v>128683715.44000003</v>
      </c>
      <c r="D31" s="89">
        <v>131242228.29000002</v>
      </c>
      <c r="E31" s="89">
        <v>133807663.37000002</v>
      </c>
      <c r="F31" s="89">
        <v>136381361.63000003</v>
      </c>
      <c r="G31" s="89">
        <v>139014795.28000003</v>
      </c>
      <c r="H31" s="89">
        <v>141647811.72000003</v>
      </c>
      <c r="I31" s="89">
        <v>144301260.68000004</v>
      </c>
      <c r="J31" s="89">
        <v>146981369.15000004</v>
      </c>
      <c r="K31" s="89">
        <v>149686022.45000005</v>
      </c>
      <c r="L31" s="89">
        <v>152413479.43000004</v>
      </c>
      <c r="M31" s="89">
        <v>155124458.51000005</v>
      </c>
      <c r="N31" s="89">
        <v>157841141.88000005</v>
      </c>
      <c r="O31" s="89">
        <v>160556667.04000005</v>
      </c>
      <c r="P31" s="89">
        <v>160781966.54000005</v>
      </c>
      <c r="Q31" s="89">
        <v>162192502.60000005</v>
      </c>
      <c r="R31" s="89">
        <v>165186266.96000007</v>
      </c>
      <c r="S31" s="89">
        <v>167445419.64000005</v>
      </c>
      <c r="T31" s="89">
        <v>161856028.84000003</v>
      </c>
      <c r="U31" s="89">
        <v>164837947.67000005</v>
      </c>
      <c r="V31" s="89">
        <v>163096902.38000005</v>
      </c>
      <c r="W31" s="89">
        <v>164238798.07000005</v>
      </c>
      <c r="X31" s="89">
        <v>167220105.94000006</v>
      </c>
      <c r="Y31" s="89">
        <v>170278835.31000006</v>
      </c>
      <c r="Z31" s="89">
        <v>173347662.65000007</v>
      </c>
      <c r="AA31" s="89">
        <v>176428182.05000007</v>
      </c>
      <c r="AB31" s="89">
        <v>175832157.15000007</v>
      </c>
      <c r="AC31" s="89">
        <v>179056373.87000006</v>
      </c>
      <c r="AD31" s="89">
        <v>182282903.28000006</v>
      </c>
      <c r="AE31" s="89">
        <v>185522353.72000006</v>
      </c>
      <c r="AF31" s="89">
        <v>188706786.20000008</v>
      </c>
      <c r="AG31" s="89">
        <v>191949932.14000008</v>
      </c>
      <c r="AH31" s="89">
        <v>194874897.22000006</v>
      </c>
      <c r="AI31" s="89">
        <v>197708057.87000006</v>
      </c>
      <c r="AJ31" s="89">
        <v>200951544.38000005</v>
      </c>
      <c r="AK31" s="89">
        <v>204139930.44000003</v>
      </c>
      <c r="AL31" s="89">
        <v>207696204.76000002</v>
      </c>
      <c r="AM31" s="89">
        <v>211266773.33000001</v>
      </c>
      <c r="AN31" s="89">
        <v>214809127.13</v>
      </c>
      <c r="AO31" s="89">
        <v>218191881.43000001</v>
      </c>
      <c r="AP31" s="89">
        <v>221862211.33000001</v>
      </c>
      <c r="AQ31" s="89">
        <v>225573047.28</v>
      </c>
      <c r="AR31" s="89">
        <v>222788984.22999999</v>
      </c>
      <c r="AS31" s="89">
        <v>222108431.96000001</v>
      </c>
      <c r="AT31" s="89">
        <v>225735150.32000002</v>
      </c>
      <c r="AU31" s="89">
        <v>227906284.18000004</v>
      </c>
      <c r="AV31" s="89">
        <v>228784757.59000003</v>
      </c>
      <c r="AW31" s="89">
        <v>231113843.98000002</v>
      </c>
      <c r="AX31" s="89">
        <v>234606031.67000002</v>
      </c>
      <c r="AY31" s="89">
        <v>238582596.89000002</v>
      </c>
      <c r="AZ31" s="89">
        <v>243027446.18000001</v>
      </c>
      <c r="BA31" s="89">
        <v>247116306.26000002</v>
      </c>
      <c r="BB31" s="89">
        <v>251775179.56000003</v>
      </c>
      <c r="BC31" s="89">
        <v>256584654.08000004</v>
      </c>
      <c r="BD31" s="89">
        <v>261398833.13000005</v>
      </c>
      <c r="BE31" s="89">
        <v>266200226.29000008</v>
      </c>
      <c r="BF31" s="89">
        <v>270928403.4000001</v>
      </c>
      <c r="BG31" s="89">
        <v>259152079.5800001</v>
      </c>
      <c r="BH31" s="89">
        <v>264035489.62000009</v>
      </c>
      <c r="BI31" s="89">
        <v>269205645.47000009</v>
      </c>
      <c r="BJ31" s="89">
        <v>274393528.09000009</v>
      </c>
      <c r="BK31" s="89">
        <v>279319314.0800001</v>
      </c>
      <c r="BL31" s="89">
        <v>284762657.68000013</v>
      </c>
      <c r="BM31" s="89">
        <v>289909735.29000014</v>
      </c>
      <c r="BN31" s="89">
        <v>295491842.65000015</v>
      </c>
      <c r="BO31" s="89">
        <v>301077700.34000015</v>
      </c>
      <c r="BP31" s="89">
        <v>306427737.5400002</v>
      </c>
      <c r="BQ31" s="89">
        <v>311383624.57000023</v>
      </c>
      <c r="BR31" s="89">
        <v>316978365.6000002</v>
      </c>
      <c r="BS31" s="89">
        <v>322579127.0400002</v>
      </c>
      <c r="BT31" s="89">
        <v>328184997.4800002</v>
      </c>
      <c r="BU31" s="89">
        <v>333906996.65000021</v>
      </c>
      <c r="BV31" s="89">
        <v>339654095.26000023</v>
      </c>
      <c r="BW31" s="89">
        <v>345319811.48000026</v>
      </c>
      <c r="BX31" s="111">
        <v>160556667.04000005</v>
      </c>
      <c r="BY31" s="111">
        <v>176428182.05000007</v>
      </c>
      <c r="BZ31" s="111">
        <v>211266773.33000001</v>
      </c>
      <c r="CA31" s="111">
        <v>238582596.89000002</v>
      </c>
      <c r="CB31" s="111">
        <v>279319314.0800001</v>
      </c>
      <c r="CC31" s="111">
        <v>345319811.48000026</v>
      </c>
      <c r="CD31" s="112">
        <v>144437074.99000001</v>
      </c>
      <c r="CE31" s="112">
        <v>165959021.97999999</v>
      </c>
      <c r="CF31" s="112">
        <v>192032007.41999999</v>
      </c>
      <c r="CG31" s="112">
        <v>224871470.87</v>
      </c>
      <c r="CH31" s="112">
        <v>260132284.81999999</v>
      </c>
      <c r="CI31" s="112">
        <v>311922769.67000002</v>
      </c>
    </row>
    <row r="32" spans="1:87" x14ac:dyDescent="0.3">
      <c r="A32" s="189">
        <v>30399</v>
      </c>
      <c r="B32" s="180" t="s">
        <v>342</v>
      </c>
      <c r="C32" s="72">
        <v>100554.65999999999</v>
      </c>
      <c r="D32" s="89">
        <v>108057.91999999998</v>
      </c>
      <c r="E32" s="89">
        <v>115561.17999999998</v>
      </c>
      <c r="F32" s="89">
        <v>123064.43999999997</v>
      </c>
      <c r="G32" s="89">
        <v>130964.10999999997</v>
      </c>
      <c r="H32" s="89">
        <v>139001.26999999996</v>
      </c>
      <c r="I32" s="89">
        <v>147038.42999999996</v>
      </c>
      <c r="J32" s="89">
        <v>155075.58999999997</v>
      </c>
      <c r="K32" s="89">
        <v>163112.74999999997</v>
      </c>
      <c r="L32" s="89">
        <v>175020.46999999997</v>
      </c>
      <c r="M32" s="89">
        <v>187122.96999999997</v>
      </c>
      <c r="N32" s="89">
        <v>199229.61</v>
      </c>
      <c r="O32" s="89">
        <v>211338.31999999998</v>
      </c>
      <c r="P32" s="89">
        <v>223891.89999999997</v>
      </c>
      <c r="Q32" s="89">
        <v>236445.47999999995</v>
      </c>
      <c r="R32" s="89">
        <v>248999.05999999994</v>
      </c>
      <c r="S32" s="89">
        <v>261552.63999999993</v>
      </c>
      <c r="T32" s="89">
        <v>274106.21999999991</v>
      </c>
      <c r="U32" s="89">
        <v>286659.79999999993</v>
      </c>
      <c r="V32" s="89">
        <v>299365.03999999992</v>
      </c>
      <c r="W32" s="89">
        <v>312070.27999999991</v>
      </c>
      <c r="X32" s="89">
        <v>324775.5199999999</v>
      </c>
      <c r="Y32" s="89">
        <v>337480.75999999989</v>
      </c>
      <c r="Z32" s="89">
        <v>350185.99999999988</v>
      </c>
      <c r="AA32" s="89">
        <v>362891.23999999987</v>
      </c>
      <c r="AB32" s="89">
        <v>375596.47999999986</v>
      </c>
      <c r="AC32" s="89">
        <v>388301.71999999986</v>
      </c>
      <c r="AD32" s="89">
        <v>401006.95999999985</v>
      </c>
      <c r="AE32" s="89">
        <v>413712.19999999984</v>
      </c>
      <c r="AF32" s="89">
        <v>426417.43999999983</v>
      </c>
      <c r="AG32" s="89">
        <v>439122.67999999982</v>
      </c>
      <c r="AH32" s="89">
        <v>451827.91999999981</v>
      </c>
      <c r="AI32" s="89">
        <v>464533.1599999998</v>
      </c>
      <c r="AJ32" s="89">
        <v>477238.39999999979</v>
      </c>
      <c r="AK32" s="89">
        <v>489943.63999999978</v>
      </c>
      <c r="AL32" s="89">
        <v>502648.87999999977</v>
      </c>
      <c r="AM32" s="89">
        <v>515354.11999999976</v>
      </c>
      <c r="AN32" s="89">
        <v>528059.35999999975</v>
      </c>
      <c r="AO32" s="89">
        <v>540764.59999999974</v>
      </c>
      <c r="AP32" s="89">
        <v>553469.83999999973</v>
      </c>
      <c r="AQ32" s="89">
        <v>566175.07999999973</v>
      </c>
      <c r="AR32" s="89">
        <v>578880.31999999972</v>
      </c>
      <c r="AS32" s="89">
        <v>591585.55999999971</v>
      </c>
      <c r="AT32" s="89">
        <v>604290.7999999997</v>
      </c>
      <c r="AU32" s="89">
        <v>616996.03999999969</v>
      </c>
      <c r="AV32" s="89">
        <v>629701.27999999968</v>
      </c>
      <c r="AW32" s="89">
        <v>643094.01999999967</v>
      </c>
      <c r="AX32" s="89">
        <v>656486.75999999966</v>
      </c>
      <c r="AY32" s="89">
        <v>669879.49999999965</v>
      </c>
      <c r="AZ32" s="89">
        <v>683272.23999999964</v>
      </c>
      <c r="BA32" s="89">
        <v>696664.97999999963</v>
      </c>
      <c r="BB32" s="89">
        <v>710057.71999999962</v>
      </c>
      <c r="BC32" s="89">
        <v>723450.45999999961</v>
      </c>
      <c r="BD32" s="89">
        <v>736843.1999999996</v>
      </c>
      <c r="BE32" s="89">
        <v>750235.93999999959</v>
      </c>
      <c r="BF32" s="89">
        <v>763628.67999999959</v>
      </c>
      <c r="BG32" s="89">
        <v>777021.41999999958</v>
      </c>
      <c r="BH32" s="89">
        <v>790414.15999999957</v>
      </c>
      <c r="BI32" s="89">
        <v>803806.89999999956</v>
      </c>
      <c r="BJ32" s="89">
        <v>817199.63999999955</v>
      </c>
      <c r="BK32" s="89">
        <v>830592.37999999954</v>
      </c>
      <c r="BL32" s="89">
        <v>843985.11999999953</v>
      </c>
      <c r="BM32" s="89">
        <v>857377.85999999952</v>
      </c>
      <c r="BN32" s="89">
        <v>870770.59999999951</v>
      </c>
      <c r="BO32" s="89">
        <v>884163.3399999995</v>
      </c>
      <c r="BP32" s="89">
        <v>897556.07999999949</v>
      </c>
      <c r="BQ32" s="89">
        <v>910948.81999999948</v>
      </c>
      <c r="BR32" s="89">
        <v>924341.55999999947</v>
      </c>
      <c r="BS32" s="89">
        <v>937734.29999999946</v>
      </c>
      <c r="BT32" s="89">
        <v>951127.03999999946</v>
      </c>
      <c r="BU32" s="89">
        <v>964519.77999999945</v>
      </c>
      <c r="BV32" s="89">
        <v>977912.51999999944</v>
      </c>
      <c r="BW32" s="89">
        <v>991305.25999999943</v>
      </c>
      <c r="BX32" s="111">
        <v>211338.31999999998</v>
      </c>
      <c r="BY32" s="111">
        <v>362891.23999999987</v>
      </c>
      <c r="BZ32" s="111">
        <v>515354.11999999976</v>
      </c>
      <c r="CA32" s="111">
        <v>669879.49999999965</v>
      </c>
      <c r="CB32" s="111">
        <v>830592.37999999954</v>
      </c>
      <c r="CC32" s="111">
        <v>991305.25999999943</v>
      </c>
      <c r="CD32" s="112">
        <v>150395.51999999999</v>
      </c>
      <c r="CE32" s="112">
        <v>286904.78999999998</v>
      </c>
      <c r="CF32" s="112">
        <v>439122.68</v>
      </c>
      <c r="CG32" s="112">
        <v>591902.87</v>
      </c>
      <c r="CH32" s="112">
        <v>750235.94</v>
      </c>
      <c r="CI32" s="112">
        <v>910948.82</v>
      </c>
    </row>
    <row r="33" spans="1:87" x14ac:dyDescent="0.3">
      <c r="A33" s="189">
        <v>31001</v>
      </c>
      <c r="B33" s="180" t="s">
        <v>343</v>
      </c>
      <c r="C33" s="72"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9">
        <v>0</v>
      </c>
      <c r="O33" s="89">
        <v>0</v>
      </c>
      <c r="P33" s="89">
        <v>0</v>
      </c>
      <c r="Q33" s="89">
        <v>0</v>
      </c>
      <c r="R33" s="89">
        <v>0</v>
      </c>
      <c r="S33" s="89">
        <v>0</v>
      </c>
      <c r="T33" s="89">
        <v>0</v>
      </c>
      <c r="U33" s="89">
        <v>0</v>
      </c>
      <c r="V33" s="89">
        <v>0</v>
      </c>
      <c r="W33" s="89">
        <v>0</v>
      </c>
      <c r="X33" s="89">
        <v>0</v>
      </c>
      <c r="Y33" s="89">
        <v>0</v>
      </c>
      <c r="Z33" s="89">
        <v>0</v>
      </c>
      <c r="AA33" s="89">
        <v>0</v>
      </c>
      <c r="AB33" s="89">
        <v>0</v>
      </c>
      <c r="AC33" s="89">
        <v>0</v>
      </c>
      <c r="AD33" s="89">
        <v>0</v>
      </c>
      <c r="AE33" s="89">
        <v>0</v>
      </c>
      <c r="AF33" s="89">
        <v>0</v>
      </c>
      <c r="AG33" s="89">
        <v>0</v>
      </c>
      <c r="AH33" s="89">
        <v>0</v>
      </c>
      <c r="AI33" s="89">
        <v>0</v>
      </c>
      <c r="AJ33" s="89">
        <v>0</v>
      </c>
      <c r="AK33" s="89">
        <v>0</v>
      </c>
      <c r="AL33" s="89">
        <v>0</v>
      </c>
      <c r="AM33" s="89">
        <v>0</v>
      </c>
      <c r="AN33" s="89">
        <v>0</v>
      </c>
      <c r="AO33" s="89">
        <v>0</v>
      </c>
      <c r="AP33" s="89">
        <v>0</v>
      </c>
      <c r="AQ33" s="89">
        <v>0</v>
      </c>
      <c r="AR33" s="89">
        <v>0</v>
      </c>
      <c r="AS33" s="89">
        <v>0</v>
      </c>
      <c r="AT33" s="89">
        <v>0</v>
      </c>
      <c r="AU33" s="89">
        <v>0</v>
      </c>
      <c r="AV33" s="89">
        <v>0</v>
      </c>
      <c r="AW33" s="89">
        <v>0</v>
      </c>
      <c r="AX33" s="89">
        <v>0</v>
      </c>
      <c r="AY33" s="89">
        <v>0</v>
      </c>
      <c r="AZ33" s="89">
        <v>0</v>
      </c>
      <c r="BA33" s="89">
        <v>0</v>
      </c>
      <c r="BB33" s="89">
        <v>0</v>
      </c>
      <c r="BC33" s="89">
        <v>0</v>
      </c>
      <c r="BD33" s="89">
        <v>0</v>
      </c>
      <c r="BE33" s="89">
        <v>0</v>
      </c>
      <c r="BF33" s="89">
        <v>0</v>
      </c>
      <c r="BG33" s="89">
        <v>0</v>
      </c>
      <c r="BH33" s="89">
        <v>0</v>
      </c>
      <c r="BI33" s="89">
        <v>0</v>
      </c>
      <c r="BJ33" s="89">
        <v>0</v>
      </c>
      <c r="BK33" s="89">
        <v>0</v>
      </c>
      <c r="BL33" s="89">
        <v>0</v>
      </c>
      <c r="BM33" s="89">
        <v>0</v>
      </c>
      <c r="BN33" s="89">
        <v>0</v>
      </c>
      <c r="BO33" s="89">
        <v>0</v>
      </c>
      <c r="BP33" s="89">
        <v>0</v>
      </c>
      <c r="BQ33" s="89">
        <v>0</v>
      </c>
      <c r="BR33" s="89">
        <v>0</v>
      </c>
      <c r="BS33" s="89">
        <v>0</v>
      </c>
      <c r="BT33" s="89">
        <v>0</v>
      </c>
      <c r="BU33" s="89">
        <v>0</v>
      </c>
      <c r="BV33" s="89">
        <v>0</v>
      </c>
      <c r="BW33" s="89">
        <v>0</v>
      </c>
      <c r="BX33" s="111">
        <v>0</v>
      </c>
      <c r="BY33" s="111">
        <v>0</v>
      </c>
      <c r="BZ33" s="111">
        <v>0</v>
      </c>
      <c r="CA33" s="111">
        <v>0</v>
      </c>
      <c r="CB33" s="111">
        <v>0</v>
      </c>
      <c r="CC33" s="111">
        <v>0</v>
      </c>
      <c r="CD33" s="112">
        <v>0</v>
      </c>
      <c r="CE33" s="112">
        <v>0</v>
      </c>
      <c r="CF33" s="112">
        <v>0</v>
      </c>
      <c r="CG33" s="112">
        <v>0</v>
      </c>
      <c r="CH33" s="112">
        <v>0</v>
      </c>
      <c r="CI33" s="112">
        <v>0</v>
      </c>
    </row>
    <row r="34" spans="1:87" x14ac:dyDescent="0.3">
      <c r="A34" s="189">
        <v>31011</v>
      </c>
      <c r="B34" s="180" t="s">
        <v>344</v>
      </c>
      <c r="C34" s="72">
        <v>0</v>
      </c>
      <c r="D34" s="89">
        <v>0</v>
      </c>
      <c r="E34" s="89">
        <v>0</v>
      </c>
      <c r="F34" s="89">
        <v>0</v>
      </c>
      <c r="G34" s="89">
        <v>0</v>
      </c>
      <c r="H34" s="89">
        <v>0</v>
      </c>
      <c r="I34" s="89">
        <v>0</v>
      </c>
      <c r="J34" s="89">
        <v>0</v>
      </c>
      <c r="K34" s="89">
        <v>0</v>
      </c>
      <c r="L34" s="89">
        <v>0</v>
      </c>
      <c r="M34" s="89">
        <v>0</v>
      </c>
      <c r="N34" s="89">
        <v>0</v>
      </c>
      <c r="O34" s="89">
        <v>0</v>
      </c>
      <c r="P34" s="89">
        <v>0</v>
      </c>
      <c r="Q34" s="89">
        <v>0</v>
      </c>
      <c r="R34" s="89">
        <v>0</v>
      </c>
      <c r="S34" s="89">
        <v>0</v>
      </c>
      <c r="T34" s="89">
        <v>0</v>
      </c>
      <c r="U34" s="89">
        <v>0</v>
      </c>
      <c r="V34" s="89">
        <v>0</v>
      </c>
      <c r="W34" s="89">
        <v>0</v>
      </c>
      <c r="X34" s="89">
        <v>0</v>
      </c>
      <c r="Y34" s="89">
        <v>0</v>
      </c>
      <c r="Z34" s="89">
        <v>0</v>
      </c>
      <c r="AA34" s="89">
        <v>0</v>
      </c>
      <c r="AB34" s="89">
        <v>0</v>
      </c>
      <c r="AC34" s="89">
        <v>0</v>
      </c>
      <c r="AD34" s="89">
        <v>0</v>
      </c>
      <c r="AE34" s="89">
        <v>0</v>
      </c>
      <c r="AF34" s="89">
        <v>0</v>
      </c>
      <c r="AG34" s="89">
        <v>0</v>
      </c>
      <c r="AH34" s="89">
        <v>0</v>
      </c>
      <c r="AI34" s="89">
        <v>0</v>
      </c>
      <c r="AJ34" s="89">
        <v>0</v>
      </c>
      <c r="AK34" s="89">
        <v>0</v>
      </c>
      <c r="AL34" s="89">
        <v>0</v>
      </c>
      <c r="AM34" s="89">
        <v>0</v>
      </c>
      <c r="AN34" s="89">
        <v>0</v>
      </c>
      <c r="AO34" s="89">
        <v>0</v>
      </c>
      <c r="AP34" s="89">
        <v>0</v>
      </c>
      <c r="AQ34" s="89">
        <v>0</v>
      </c>
      <c r="AR34" s="89">
        <v>0</v>
      </c>
      <c r="AS34" s="89">
        <v>0</v>
      </c>
      <c r="AT34" s="89">
        <v>0</v>
      </c>
      <c r="AU34" s="89">
        <v>0</v>
      </c>
      <c r="AV34" s="89">
        <v>0</v>
      </c>
      <c r="AW34" s="89">
        <v>0</v>
      </c>
      <c r="AX34" s="89">
        <v>0</v>
      </c>
      <c r="AY34" s="89">
        <v>0</v>
      </c>
      <c r="AZ34" s="89">
        <v>0</v>
      </c>
      <c r="BA34" s="89">
        <v>0</v>
      </c>
      <c r="BB34" s="89">
        <v>0</v>
      </c>
      <c r="BC34" s="89">
        <v>0</v>
      </c>
      <c r="BD34" s="89">
        <v>0</v>
      </c>
      <c r="BE34" s="89">
        <v>0</v>
      </c>
      <c r="BF34" s="89">
        <v>0</v>
      </c>
      <c r="BG34" s="89">
        <v>0</v>
      </c>
      <c r="BH34" s="89">
        <v>0</v>
      </c>
      <c r="BI34" s="89">
        <v>0</v>
      </c>
      <c r="BJ34" s="89">
        <v>0</v>
      </c>
      <c r="BK34" s="89">
        <v>0</v>
      </c>
      <c r="BL34" s="89">
        <v>0</v>
      </c>
      <c r="BM34" s="89">
        <v>0</v>
      </c>
      <c r="BN34" s="89">
        <v>0</v>
      </c>
      <c r="BO34" s="89">
        <v>0</v>
      </c>
      <c r="BP34" s="89">
        <v>0</v>
      </c>
      <c r="BQ34" s="89">
        <v>0</v>
      </c>
      <c r="BR34" s="89">
        <v>0</v>
      </c>
      <c r="BS34" s="89">
        <v>0</v>
      </c>
      <c r="BT34" s="89">
        <v>0</v>
      </c>
      <c r="BU34" s="89">
        <v>0</v>
      </c>
      <c r="BV34" s="89">
        <v>0</v>
      </c>
      <c r="BW34" s="89">
        <v>0</v>
      </c>
      <c r="BX34" s="111">
        <v>0</v>
      </c>
      <c r="BY34" s="111">
        <v>0</v>
      </c>
      <c r="BZ34" s="111">
        <v>0</v>
      </c>
      <c r="CA34" s="111">
        <v>0</v>
      </c>
      <c r="CB34" s="111">
        <v>0</v>
      </c>
      <c r="CC34" s="111">
        <v>0</v>
      </c>
      <c r="CD34" s="112">
        <v>0</v>
      </c>
      <c r="CE34" s="112">
        <v>0</v>
      </c>
      <c r="CF34" s="112">
        <v>0</v>
      </c>
      <c r="CG34" s="112">
        <v>0</v>
      </c>
      <c r="CH34" s="112">
        <v>0</v>
      </c>
      <c r="CI34" s="112">
        <v>0</v>
      </c>
    </row>
    <row r="35" spans="1:87" x14ac:dyDescent="0.3">
      <c r="A35" s="189">
        <v>31040</v>
      </c>
      <c r="B35" s="180" t="s">
        <v>345</v>
      </c>
      <c r="C35" s="72">
        <v>0</v>
      </c>
      <c r="D35" s="89">
        <v>0</v>
      </c>
      <c r="E35" s="89">
        <v>0</v>
      </c>
      <c r="F35" s="89">
        <v>0</v>
      </c>
      <c r="G35" s="89">
        <v>0</v>
      </c>
      <c r="H35" s="89">
        <v>0</v>
      </c>
      <c r="I35" s="89">
        <v>0</v>
      </c>
      <c r="J35" s="89">
        <v>0</v>
      </c>
      <c r="K35" s="89">
        <v>0</v>
      </c>
      <c r="L35" s="89">
        <v>0</v>
      </c>
      <c r="M35" s="89">
        <v>0</v>
      </c>
      <c r="N35" s="89">
        <v>0</v>
      </c>
      <c r="O35" s="89">
        <v>0</v>
      </c>
      <c r="P35" s="89">
        <v>0</v>
      </c>
      <c r="Q35" s="89">
        <v>0</v>
      </c>
      <c r="R35" s="89">
        <v>0</v>
      </c>
      <c r="S35" s="89">
        <v>0</v>
      </c>
      <c r="T35" s="89">
        <v>0</v>
      </c>
      <c r="U35" s="89">
        <v>0</v>
      </c>
      <c r="V35" s="89">
        <v>0</v>
      </c>
      <c r="W35" s="89">
        <v>0</v>
      </c>
      <c r="X35" s="89">
        <v>0</v>
      </c>
      <c r="Y35" s="89">
        <v>0</v>
      </c>
      <c r="Z35" s="89">
        <v>0</v>
      </c>
      <c r="AA35" s="89">
        <v>0</v>
      </c>
      <c r="AB35" s="89">
        <v>0</v>
      </c>
      <c r="AC35" s="89">
        <v>0</v>
      </c>
      <c r="AD35" s="89">
        <v>0</v>
      </c>
      <c r="AE35" s="89">
        <v>0</v>
      </c>
      <c r="AF35" s="89">
        <v>0</v>
      </c>
      <c r="AG35" s="89">
        <v>0</v>
      </c>
      <c r="AH35" s="89">
        <v>0</v>
      </c>
      <c r="AI35" s="89">
        <v>0</v>
      </c>
      <c r="AJ35" s="89">
        <v>0</v>
      </c>
      <c r="AK35" s="89">
        <v>0</v>
      </c>
      <c r="AL35" s="89">
        <v>0</v>
      </c>
      <c r="AM35" s="89">
        <v>0</v>
      </c>
      <c r="AN35" s="89">
        <v>0</v>
      </c>
      <c r="AO35" s="89">
        <v>0</v>
      </c>
      <c r="AP35" s="89">
        <v>0</v>
      </c>
      <c r="AQ35" s="89">
        <v>0</v>
      </c>
      <c r="AR35" s="89">
        <v>0</v>
      </c>
      <c r="AS35" s="89">
        <v>0</v>
      </c>
      <c r="AT35" s="89">
        <v>0</v>
      </c>
      <c r="AU35" s="89">
        <v>0</v>
      </c>
      <c r="AV35" s="89">
        <v>0</v>
      </c>
      <c r="AW35" s="89">
        <v>0</v>
      </c>
      <c r="AX35" s="89">
        <v>0</v>
      </c>
      <c r="AY35" s="89">
        <v>0</v>
      </c>
      <c r="AZ35" s="89">
        <v>0</v>
      </c>
      <c r="BA35" s="89">
        <v>0</v>
      </c>
      <c r="BB35" s="89">
        <v>0</v>
      </c>
      <c r="BC35" s="89">
        <v>0</v>
      </c>
      <c r="BD35" s="89">
        <v>0</v>
      </c>
      <c r="BE35" s="89">
        <v>0</v>
      </c>
      <c r="BF35" s="89">
        <v>0</v>
      </c>
      <c r="BG35" s="89">
        <v>0</v>
      </c>
      <c r="BH35" s="89">
        <v>0</v>
      </c>
      <c r="BI35" s="89">
        <v>0</v>
      </c>
      <c r="BJ35" s="89">
        <v>0</v>
      </c>
      <c r="BK35" s="89">
        <v>0</v>
      </c>
      <c r="BL35" s="89">
        <v>0</v>
      </c>
      <c r="BM35" s="89">
        <v>0</v>
      </c>
      <c r="BN35" s="89">
        <v>0</v>
      </c>
      <c r="BO35" s="89">
        <v>0</v>
      </c>
      <c r="BP35" s="89">
        <v>0</v>
      </c>
      <c r="BQ35" s="89">
        <v>0</v>
      </c>
      <c r="BR35" s="89">
        <v>0</v>
      </c>
      <c r="BS35" s="89">
        <v>0</v>
      </c>
      <c r="BT35" s="89">
        <v>0</v>
      </c>
      <c r="BU35" s="89">
        <v>0</v>
      </c>
      <c r="BV35" s="89">
        <v>0</v>
      </c>
      <c r="BW35" s="89">
        <v>0</v>
      </c>
      <c r="BX35" s="111">
        <v>0</v>
      </c>
      <c r="BY35" s="111">
        <v>0</v>
      </c>
      <c r="BZ35" s="111">
        <v>0</v>
      </c>
      <c r="CA35" s="111">
        <v>0</v>
      </c>
      <c r="CB35" s="111">
        <v>0</v>
      </c>
      <c r="CC35" s="111">
        <v>0</v>
      </c>
      <c r="CD35" s="112">
        <v>0</v>
      </c>
      <c r="CE35" s="112">
        <v>0</v>
      </c>
      <c r="CF35" s="112">
        <v>0</v>
      </c>
      <c r="CG35" s="112">
        <v>0</v>
      </c>
      <c r="CH35" s="112">
        <v>0</v>
      </c>
      <c r="CI35" s="112">
        <v>0</v>
      </c>
    </row>
    <row r="36" spans="1:87" x14ac:dyDescent="0.3">
      <c r="A36" s="189">
        <v>31101</v>
      </c>
      <c r="B36" s="180" t="s">
        <v>346</v>
      </c>
      <c r="C36" s="72">
        <v>0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9">
        <v>0</v>
      </c>
      <c r="O36" s="89">
        <v>0</v>
      </c>
      <c r="P36" s="89">
        <v>0</v>
      </c>
      <c r="Q36" s="89">
        <v>0</v>
      </c>
      <c r="R36" s="89">
        <v>0</v>
      </c>
      <c r="S36" s="89">
        <v>0</v>
      </c>
      <c r="T36" s="89">
        <v>0</v>
      </c>
      <c r="U36" s="89">
        <v>0</v>
      </c>
      <c r="V36" s="89">
        <v>0</v>
      </c>
      <c r="W36" s="89">
        <v>0</v>
      </c>
      <c r="X36" s="89">
        <v>0</v>
      </c>
      <c r="Y36" s="89">
        <v>0</v>
      </c>
      <c r="Z36" s="89">
        <v>0</v>
      </c>
      <c r="AA36" s="89">
        <v>0</v>
      </c>
      <c r="AB36" s="89">
        <v>0</v>
      </c>
      <c r="AC36" s="89">
        <v>0</v>
      </c>
      <c r="AD36" s="89">
        <v>0</v>
      </c>
      <c r="AE36" s="89">
        <v>0</v>
      </c>
      <c r="AF36" s="89">
        <v>0</v>
      </c>
      <c r="AG36" s="89">
        <v>0</v>
      </c>
      <c r="AH36" s="89">
        <v>0</v>
      </c>
      <c r="AI36" s="89">
        <v>0</v>
      </c>
      <c r="AJ36" s="89">
        <v>0</v>
      </c>
      <c r="AK36" s="89">
        <v>0</v>
      </c>
      <c r="AL36" s="89">
        <v>0</v>
      </c>
      <c r="AM36" s="89">
        <v>0</v>
      </c>
      <c r="AN36" s="89">
        <v>0</v>
      </c>
      <c r="AO36" s="89">
        <v>0</v>
      </c>
      <c r="AP36" s="89">
        <v>0</v>
      </c>
      <c r="AQ36" s="89">
        <v>0</v>
      </c>
      <c r="AR36" s="89">
        <v>0</v>
      </c>
      <c r="AS36" s="89">
        <v>0</v>
      </c>
      <c r="AT36" s="89">
        <v>0</v>
      </c>
      <c r="AU36" s="89">
        <v>0</v>
      </c>
      <c r="AV36" s="89">
        <v>0</v>
      </c>
      <c r="AW36" s="89">
        <v>0</v>
      </c>
      <c r="AX36" s="89">
        <v>0</v>
      </c>
      <c r="AY36" s="89">
        <v>0</v>
      </c>
      <c r="AZ36" s="89">
        <v>0</v>
      </c>
      <c r="BA36" s="89">
        <v>0</v>
      </c>
      <c r="BB36" s="89">
        <v>0</v>
      </c>
      <c r="BC36" s="89">
        <v>0</v>
      </c>
      <c r="BD36" s="89">
        <v>0</v>
      </c>
      <c r="BE36" s="89">
        <v>0</v>
      </c>
      <c r="BF36" s="89">
        <v>0</v>
      </c>
      <c r="BG36" s="89">
        <v>0</v>
      </c>
      <c r="BH36" s="89">
        <v>0</v>
      </c>
      <c r="BI36" s="89">
        <v>0</v>
      </c>
      <c r="BJ36" s="89">
        <v>0</v>
      </c>
      <c r="BK36" s="89">
        <v>0</v>
      </c>
      <c r="BL36" s="89">
        <v>0</v>
      </c>
      <c r="BM36" s="89">
        <v>0</v>
      </c>
      <c r="BN36" s="89">
        <v>0</v>
      </c>
      <c r="BO36" s="89">
        <v>0</v>
      </c>
      <c r="BP36" s="89">
        <v>0</v>
      </c>
      <c r="BQ36" s="89">
        <v>0</v>
      </c>
      <c r="BR36" s="89">
        <v>0</v>
      </c>
      <c r="BS36" s="89">
        <v>0</v>
      </c>
      <c r="BT36" s="89">
        <v>0</v>
      </c>
      <c r="BU36" s="89">
        <v>0</v>
      </c>
      <c r="BV36" s="89">
        <v>0</v>
      </c>
      <c r="BW36" s="89">
        <v>0</v>
      </c>
      <c r="BX36" s="111">
        <v>0</v>
      </c>
      <c r="BY36" s="111">
        <v>0</v>
      </c>
      <c r="BZ36" s="111">
        <v>0</v>
      </c>
      <c r="CA36" s="111">
        <v>0</v>
      </c>
      <c r="CB36" s="111">
        <v>0</v>
      </c>
      <c r="CC36" s="111">
        <v>0</v>
      </c>
      <c r="CD36" s="112">
        <v>0</v>
      </c>
      <c r="CE36" s="112">
        <v>0</v>
      </c>
      <c r="CF36" s="112">
        <v>0</v>
      </c>
      <c r="CG36" s="112">
        <v>0</v>
      </c>
      <c r="CH36" s="112">
        <v>0</v>
      </c>
      <c r="CI36" s="112">
        <v>0</v>
      </c>
    </row>
    <row r="37" spans="1:87" x14ac:dyDescent="0.3">
      <c r="A37" s="189">
        <v>31130</v>
      </c>
      <c r="B37" s="180" t="s">
        <v>347</v>
      </c>
      <c r="C37" s="72">
        <v>0</v>
      </c>
      <c r="D37" s="89">
        <v>0</v>
      </c>
      <c r="E37" s="89">
        <v>0</v>
      </c>
      <c r="F37" s="89">
        <v>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89">
        <v>0</v>
      </c>
      <c r="O37" s="89">
        <v>0</v>
      </c>
      <c r="P37" s="89">
        <v>0</v>
      </c>
      <c r="Q37" s="89">
        <v>0</v>
      </c>
      <c r="R37" s="89">
        <v>0</v>
      </c>
      <c r="S37" s="89">
        <v>0</v>
      </c>
      <c r="T37" s="89">
        <v>0</v>
      </c>
      <c r="U37" s="89">
        <v>0</v>
      </c>
      <c r="V37" s="89">
        <v>0</v>
      </c>
      <c r="W37" s="89">
        <v>0</v>
      </c>
      <c r="X37" s="89">
        <v>0</v>
      </c>
      <c r="Y37" s="89">
        <v>0</v>
      </c>
      <c r="Z37" s="89">
        <v>0</v>
      </c>
      <c r="AA37" s="89">
        <v>0</v>
      </c>
      <c r="AB37" s="89">
        <v>0</v>
      </c>
      <c r="AC37" s="89">
        <v>0</v>
      </c>
      <c r="AD37" s="89">
        <v>0</v>
      </c>
      <c r="AE37" s="89">
        <v>0</v>
      </c>
      <c r="AF37" s="89">
        <v>0</v>
      </c>
      <c r="AG37" s="89">
        <v>0</v>
      </c>
      <c r="AH37" s="89">
        <v>0</v>
      </c>
      <c r="AI37" s="89">
        <v>0</v>
      </c>
      <c r="AJ37" s="89">
        <v>0</v>
      </c>
      <c r="AK37" s="89">
        <v>0</v>
      </c>
      <c r="AL37" s="89">
        <v>0</v>
      </c>
      <c r="AM37" s="89">
        <v>0</v>
      </c>
      <c r="AN37" s="89">
        <v>0</v>
      </c>
      <c r="AO37" s="89">
        <v>0</v>
      </c>
      <c r="AP37" s="89">
        <v>0</v>
      </c>
      <c r="AQ37" s="89">
        <v>0</v>
      </c>
      <c r="AR37" s="89">
        <v>0</v>
      </c>
      <c r="AS37" s="89">
        <v>0</v>
      </c>
      <c r="AT37" s="89">
        <v>0</v>
      </c>
      <c r="AU37" s="89">
        <v>0</v>
      </c>
      <c r="AV37" s="89">
        <v>0</v>
      </c>
      <c r="AW37" s="89">
        <v>0</v>
      </c>
      <c r="AX37" s="89">
        <v>0</v>
      </c>
      <c r="AY37" s="89">
        <v>0</v>
      </c>
      <c r="AZ37" s="89">
        <v>0</v>
      </c>
      <c r="BA37" s="89">
        <v>0</v>
      </c>
      <c r="BB37" s="89">
        <v>0</v>
      </c>
      <c r="BC37" s="89">
        <v>0</v>
      </c>
      <c r="BD37" s="89">
        <v>0</v>
      </c>
      <c r="BE37" s="89">
        <v>0</v>
      </c>
      <c r="BF37" s="89">
        <v>0</v>
      </c>
      <c r="BG37" s="89">
        <v>0</v>
      </c>
      <c r="BH37" s="89">
        <v>0</v>
      </c>
      <c r="BI37" s="89">
        <v>0</v>
      </c>
      <c r="BJ37" s="89">
        <v>0</v>
      </c>
      <c r="BK37" s="89">
        <v>0</v>
      </c>
      <c r="BL37" s="89">
        <v>0</v>
      </c>
      <c r="BM37" s="89">
        <v>0</v>
      </c>
      <c r="BN37" s="89">
        <v>0</v>
      </c>
      <c r="BO37" s="89">
        <v>0</v>
      </c>
      <c r="BP37" s="89">
        <v>0</v>
      </c>
      <c r="BQ37" s="89">
        <v>0</v>
      </c>
      <c r="BR37" s="89">
        <v>0</v>
      </c>
      <c r="BS37" s="89">
        <v>0</v>
      </c>
      <c r="BT37" s="89">
        <v>0</v>
      </c>
      <c r="BU37" s="89">
        <v>0</v>
      </c>
      <c r="BV37" s="89">
        <v>0</v>
      </c>
      <c r="BW37" s="89">
        <v>0</v>
      </c>
      <c r="BX37" s="111">
        <v>0</v>
      </c>
      <c r="BY37" s="111">
        <v>0</v>
      </c>
      <c r="BZ37" s="111">
        <v>0</v>
      </c>
      <c r="CA37" s="111">
        <v>0</v>
      </c>
      <c r="CB37" s="111">
        <v>0</v>
      </c>
      <c r="CC37" s="111">
        <v>0</v>
      </c>
      <c r="CD37" s="112">
        <v>0</v>
      </c>
      <c r="CE37" s="112">
        <v>0</v>
      </c>
      <c r="CF37" s="112">
        <v>0</v>
      </c>
      <c r="CG37" s="112">
        <v>0</v>
      </c>
      <c r="CH37" s="112">
        <v>0</v>
      </c>
      <c r="CI37" s="112">
        <v>0</v>
      </c>
    </row>
    <row r="38" spans="1:87" x14ac:dyDescent="0.3">
      <c r="A38" s="189">
        <v>31131</v>
      </c>
      <c r="B38" s="180" t="s">
        <v>348</v>
      </c>
      <c r="C38" s="72">
        <v>0</v>
      </c>
      <c r="D38" s="89">
        <v>0</v>
      </c>
      <c r="E38" s="89">
        <v>0</v>
      </c>
      <c r="F38" s="89">
        <v>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9">
        <v>0</v>
      </c>
      <c r="O38" s="89">
        <v>0</v>
      </c>
      <c r="P38" s="89">
        <v>0</v>
      </c>
      <c r="Q38" s="89">
        <v>0</v>
      </c>
      <c r="R38" s="89">
        <v>0</v>
      </c>
      <c r="S38" s="89">
        <v>0</v>
      </c>
      <c r="T38" s="89">
        <v>0</v>
      </c>
      <c r="U38" s="89">
        <v>0</v>
      </c>
      <c r="V38" s="89">
        <v>0</v>
      </c>
      <c r="W38" s="89">
        <v>0</v>
      </c>
      <c r="X38" s="89">
        <v>0</v>
      </c>
      <c r="Y38" s="89">
        <v>0</v>
      </c>
      <c r="Z38" s="89">
        <v>0</v>
      </c>
      <c r="AA38" s="89">
        <v>0</v>
      </c>
      <c r="AB38" s="89">
        <v>0</v>
      </c>
      <c r="AC38" s="89">
        <v>0</v>
      </c>
      <c r="AD38" s="89">
        <v>0</v>
      </c>
      <c r="AE38" s="89">
        <v>0</v>
      </c>
      <c r="AF38" s="89">
        <v>0</v>
      </c>
      <c r="AG38" s="89">
        <v>0</v>
      </c>
      <c r="AH38" s="89">
        <v>0</v>
      </c>
      <c r="AI38" s="89">
        <v>0</v>
      </c>
      <c r="AJ38" s="89">
        <v>0</v>
      </c>
      <c r="AK38" s="89">
        <v>0</v>
      </c>
      <c r="AL38" s="89">
        <v>0</v>
      </c>
      <c r="AM38" s="89">
        <v>0</v>
      </c>
      <c r="AN38" s="89">
        <v>0</v>
      </c>
      <c r="AO38" s="89">
        <v>0</v>
      </c>
      <c r="AP38" s="89">
        <v>0</v>
      </c>
      <c r="AQ38" s="89">
        <v>0</v>
      </c>
      <c r="AR38" s="89">
        <v>0</v>
      </c>
      <c r="AS38" s="89">
        <v>0</v>
      </c>
      <c r="AT38" s="89">
        <v>0</v>
      </c>
      <c r="AU38" s="89">
        <v>0</v>
      </c>
      <c r="AV38" s="89">
        <v>0</v>
      </c>
      <c r="AW38" s="89">
        <v>0</v>
      </c>
      <c r="AX38" s="89">
        <v>0</v>
      </c>
      <c r="AY38" s="89">
        <v>0</v>
      </c>
      <c r="AZ38" s="89">
        <v>0</v>
      </c>
      <c r="BA38" s="89">
        <v>0</v>
      </c>
      <c r="BB38" s="89">
        <v>0</v>
      </c>
      <c r="BC38" s="89">
        <v>0</v>
      </c>
      <c r="BD38" s="89">
        <v>0</v>
      </c>
      <c r="BE38" s="89">
        <v>0</v>
      </c>
      <c r="BF38" s="89">
        <v>0</v>
      </c>
      <c r="BG38" s="89">
        <v>0</v>
      </c>
      <c r="BH38" s="89">
        <v>0</v>
      </c>
      <c r="BI38" s="89">
        <v>0</v>
      </c>
      <c r="BJ38" s="89">
        <v>0</v>
      </c>
      <c r="BK38" s="89">
        <v>0</v>
      </c>
      <c r="BL38" s="89">
        <v>0</v>
      </c>
      <c r="BM38" s="89">
        <v>0</v>
      </c>
      <c r="BN38" s="89">
        <v>0</v>
      </c>
      <c r="BO38" s="89">
        <v>0</v>
      </c>
      <c r="BP38" s="89">
        <v>0</v>
      </c>
      <c r="BQ38" s="89">
        <v>0</v>
      </c>
      <c r="BR38" s="89">
        <v>0</v>
      </c>
      <c r="BS38" s="89">
        <v>0</v>
      </c>
      <c r="BT38" s="89">
        <v>0</v>
      </c>
      <c r="BU38" s="89">
        <v>0</v>
      </c>
      <c r="BV38" s="89">
        <v>0</v>
      </c>
      <c r="BW38" s="89">
        <v>0</v>
      </c>
      <c r="BX38" s="111">
        <v>0</v>
      </c>
      <c r="BY38" s="111">
        <v>0</v>
      </c>
      <c r="BZ38" s="111">
        <v>0</v>
      </c>
      <c r="CA38" s="111">
        <v>0</v>
      </c>
      <c r="CB38" s="111">
        <v>0</v>
      </c>
      <c r="CC38" s="111">
        <v>0</v>
      </c>
      <c r="CD38" s="112">
        <v>0</v>
      </c>
      <c r="CE38" s="112">
        <v>0</v>
      </c>
      <c r="CF38" s="112">
        <v>0</v>
      </c>
      <c r="CG38" s="112">
        <v>0</v>
      </c>
      <c r="CH38" s="112">
        <v>0</v>
      </c>
      <c r="CI38" s="112">
        <v>0</v>
      </c>
    </row>
    <row r="39" spans="1:87" x14ac:dyDescent="0.3">
      <c r="A39" s="189">
        <v>31132</v>
      </c>
      <c r="B39" s="180" t="s">
        <v>349</v>
      </c>
      <c r="C39" s="72">
        <v>0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9">
        <v>0</v>
      </c>
      <c r="O39" s="89">
        <v>0</v>
      </c>
      <c r="P39" s="89">
        <v>0</v>
      </c>
      <c r="Q39" s="89">
        <v>0</v>
      </c>
      <c r="R39" s="89">
        <v>0</v>
      </c>
      <c r="S39" s="89">
        <v>0</v>
      </c>
      <c r="T39" s="89">
        <v>0</v>
      </c>
      <c r="U39" s="89">
        <v>0</v>
      </c>
      <c r="V39" s="89">
        <v>0</v>
      </c>
      <c r="W39" s="89">
        <v>0</v>
      </c>
      <c r="X39" s="89">
        <v>0</v>
      </c>
      <c r="Y39" s="89">
        <v>0</v>
      </c>
      <c r="Z39" s="89">
        <v>0</v>
      </c>
      <c r="AA39" s="89">
        <v>0</v>
      </c>
      <c r="AB39" s="89">
        <v>0</v>
      </c>
      <c r="AC39" s="89">
        <v>0</v>
      </c>
      <c r="AD39" s="89">
        <v>0</v>
      </c>
      <c r="AE39" s="89">
        <v>0</v>
      </c>
      <c r="AF39" s="89">
        <v>0</v>
      </c>
      <c r="AG39" s="89">
        <v>0</v>
      </c>
      <c r="AH39" s="89">
        <v>0</v>
      </c>
      <c r="AI39" s="89">
        <v>0</v>
      </c>
      <c r="AJ39" s="89">
        <v>0</v>
      </c>
      <c r="AK39" s="89">
        <v>0</v>
      </c>
      <c r="AL39" s="89">
        <v>0</v>
      </c>
      <c r="AM39" s="89">
        <v>0</v>
      </c>
      <c r="AN39" s="89">
        <v>0</v>
      </c>
      <c r="AO39" s="89">
        <v>0</v>
      </c>
      <c r="AP39" s="89">
        <v>0</v>
      </c>
      <c r="AQ39" s="89">
        <v>0</v>
      </c>
      <c r="AR39" s="89">
        <v>0</v>
      </c>
      <c r="AS39" s="89">
        <v>0</v>
      </c>
      <c r="AT39" s="89">
        <v>0</v>
      </c>
      <c r="AU39" s="89">
        <v>0</v>
      </c>
      <c r="AV39" s="89">
        <v>0</v>
      </c>
      <c r="AW39" s="89">
        <v>0</v>
      </c>
      <c r="AX39" s="89">
        <v>0</v>
      </c>
      <c r="AY39" s="89">
        <v>0</v>
      </c>
      <c r="AZ39" s="89">
        <v>0</v>
      </c>
      <c r="BA39" s="89">
        <v>0</v>
      </c>
      <c r="BB39" s="89">
        <v>0</v>
      </c>
      <c r="BC39" s="89">
        <v>0</v>
      </c>
      <c r="BD39" s="89">
        <v>0</v>
      </c>
      <c r="BE39" s="89">
        <v>0</v>
      </c>
      <c r="BF39" s="89">
        <v>0</v>
      </c>
      <c r="BG39" s="89">
        <v>0</v>
      </c>
      <c r="BH39" s="89">
        <v>0</v>
      </c>
      <c r="BI39" s="89">
        <v>0</v>
      </c>
      <c r="BJ39" s="89">
        <v>0</v>
      </c>
      <c r="BK39" s="89">
        <v>0</v>
      </c>
      <c r="BL39" s="89">
        <v>0</v>
      </c>
      <c r="BM39" s="89">
        <v>0</v>
      </c>
      <c r="BN39" s="89">
        <v>0</v>
      </c>
      <c r="BO39" s="89">
        <v>0</v>
      </c>
      <c r="BP39" s="89">
        <v>0</v>
      </c>
      <c r="BQ39" s="89">
        <v>0</v>
      </c>
      <c r="BR39" s="89">
        <v>0</v>
      </c>
      <c r="BS39" s="89">
        <v>0</v>
      </c>
      <c r="BT39" s="89">
        <v>0</v>
      </c>
      <c r="BU39" s="89">
        <v>0</v>
      </c>
      <c r="BV39" s="89">
        <v>0</v>
      </c>
      <c r="BW39" s="89">
        <v>0</v>
      </c>
      <c r="BX39" s="111">
        <v>0</v>
      </c>
      <c r="BY39" s="111">
        <v>0</v>
      </c>
      <c r="BZ39" s="111">
        <v>0</v>
      </c>
      <c r="CA39" s="111">
        <v>0</v>
      </c>
      <c r="CB39" s="111">
        <v>0</v>
      </c>
      <c r="CC39" s="111">
        <v>0</v>
      </c>
      <c r="CD39" s="112">
        <v>0</v>
      </c>
      <c r="CE39" s="112">
        <v>0</v>
      </c>
      <c r="CF39" s="112">
        <v>0</v>
      </c>
      <c r="CG39" s="112">
        <v>0</v>
      </c>
      <c r="CH39" s="112">
        <v>0</v>
      </c>
      <c r="CI39" s="112">
        <v>0</v>
      </c>
    </row>
    <row r="40" spans="1:87" x14ac:dyDescent="0.3">
      <c r="A40" s="189">
        <v>31133</v>
      </c>
      <c r="B40" s="180" t="s">
        <v>350</v>
      </c>
      <c r="C40" s="72">
        <v>0</v>
      </c>
      <c r="D40" s="89">
        <v>0</v>
      </c>
      <c r="E40" s="89">
        <v>0</v>
      </c>
      <c r="F40" s="89">
        <v>0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9">
        <v>0</v>
      </c>
      <c r="O40" s="89">
        <v>0</v>
      </c>
      <c r="P40" s="89">
        <v>0</v>
      </c>
      <c r="Q40" s="89">
        <v>0</v>
      </c>
      <c r="R40" s="89">
        <v>0</v>
      </c>
      <c r="S40" s="89">
        <v>0</v>
      </c>
      <c r="T40" s="89">
        <v>0</v>
      </c>
      <c r="U40" s="89">
        <v>0</v>
      </c>
      <c r="V40" s="89">
        <v>0</v>
      </c>
      <c r="W40" s="89">
        <v>0</v>
      </c>
      <c r="X40" s="89">
        <v>0</v>
      </c>
      <c r="Y40" s="89">
        <v>0</v>
      </c>
      <c r="Z40" s="89">
        <v>0</v>
      </c>
      <c r="AA40" s="89">
        <v>0</v>
      </c>
      <c r="AB40" s="89">
        <v>0</v>
      </c>
      <c r="AC40" s="89">
        <v>0</v>
      </c>
      <c r="AD40" s="89">
        <v>0</v>
      </c>
      <c r="AE40" s="89">
        <v>0</v>
      </c>
      <c r="AF40" s="89">
        <v>0</v>
      </c>
      <c r="AG40" s="89">
        <v>0</v>
      </c>
      <c r="AH40" s="89">
        <v>0</v>
      </c>
      <c r="AI40" s="89">
        <v>0</v>
      </c>
      <c r="AJ40" s="89">
        <v>0</v>
      </c>
      <c r="AK40" s="89">
        <v>0</v>
      </c>
      <c r="AL40" s="89">
        <v>0</v>
      </c>
      <c r="AM40" s="89">
        <v>0</v>
      </c>
      <c r="AN40" s="89">
        <v>0</v>
      </c>
      <c r="AO40" s="89">
        <v>0</v>
      </c>
      <c r="AP40" s="89">
        <v>0</v>
      </c>
      <c r="AQ40" s="89">
        <v>0</v>
      </c>
      <c r="AR40" s="89">
        <v>0</v>
      </c>
      <c r="AS40" s="89">
        <v>0</v>
      </c>
      <c r="AT40" s="89">
        <v>0</v>
      </c>
      <c r="AU40" s="89">
        <v>0</v>
      </c>
      <c r="AV40" s="89">
        <v>0</v>
      </c>
      <c r="AW40" s="89">
        <v>0</v>
      </c>
      <c r="AX40" s="89">
        <v>0</v>
      </c>
      <c r="AY40" s="89">
        <v>0</v>
      </c>
      <c r="AZ40" s="89">
        <v>0</v>
      </c>
      <c r="BA40" s="89">
        <v>0</v>
      </c>
      <c r="BB40" s="89">
        <v>0</v>
      </c>
      <c r="BC40" s="89">
        <v>0</v>
      </c>
      <c r="BD40" s="89">
        <v>0</v>
      </c>
      <c r="BE40" s="89">
        <v>0</v>
      </c>
      <c r="BF40" s="89">
        <v>0</v>
      </c>
      <c r="BG40" s="89">
        <v>0</v>
      </c>
      <c r="BH40" s="89">
        <v>0</v>
      </c>
      <c r="BI40" s="89">
        <v>0</v>
      </c>
      <c r="BJ40" s="89">
        <v>0</v>
      </c>
      <c r="BK40" s="89">
        <v>0</v>
      </c>
      <c r="BL40" s="89">
        <v>0</v>
      </c>
      <c r="BM40" s="89">
        <v>0</v>
      </c>
      <c r="BN40" s="89">
        <v>0</v>
      </c>
      <c r="BO40" s="89">
        <v>0</v>
      </c>
      <c r="BP40" s="89">
        <v>0</v>
      </c>
      <c r="BQ40" s="89">
        <v>0</v>
      </c>
      <c r="BR40" s="89">
        <v>0</v>
      </c>
      <c r="BS40" s="89">
        <v>0</v>
      </c>
      <c r="BT40" s="89">
        <v>0</v>
      </c>
      <c r="BU40" s="89">
        <v>0</v>
      </c>
      <c r="BV40" s="89">
        <v>0</v>
      </c>
      <c r="BW40" s="89">
        <v>0</v>
      </c>
      <c r="BX40" s="111">
        <v>0</v>
      </c>
      <c r="BY40" s="111">
        <v>0</v>
      </c>
      <c r="BZ40" s="111">
        <v>0</v>
      </c>
      <c r="CA40" s="111">
        <v>0</v>
      </c>
      <c r="CB40" s="111">
        <v>0</v>
      </c>
      <c r="CC40" s="111">
        <v>0</v>
      </c>
      <c r="CD40" s="112">
        <v>0</v>
      </c>
      <c r="CE40" s="112">
        <v>0</v>
      </c>
      <c r="CF40" s="112">
        <v>0</v>
      </c>
      <c r="CG40" s="112">
        <v>0</v>
      </c>
      <c r="CH40" s="112">
        <v>0</v>
      </c>
      <c r="CI40" s="112">
        <v>0</v>
      </c>
    </row>
    <row r="41" spans="1:87" x14ac:dyDescent="0.3">
      <c r="A41" s="189">
        <v>31134</v>
      </c>
      <c r="B41" s="180" t="s">
        <v>351</v>
      </c>
      <c r="C41" s="72">
        <v>0</v>
      </c>
      <c r="D41" s="89">
        <v>0</v>
      </c>
      <c r="E41" s="89">
        <v>0</v>
      </c>
      <c r="F41" s="89">
        <v>0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9">
        <v>0</v>
      </c>
      <c r="O41" s="89">
        <v>0</v>
      </c>
      <c r="P41" s="89">
        <v>0</v>
      </c>
      <c r="Q41" s="89">
        <v>0</v>
      </c>
      <c r="R41" s="89">
        <v>0</v>
      </c>
      <c r="S41" s="89">
        <v>0</v>
      </c>
      <c r="T41" s="89">
        <v>0</v>
      </c>
      <c r="U41" s="89">
        <v>0</v>
      </c>
      <c r="V41" s="89">
        <v>0</v>
      </c>
      <c r="W41" s="89">
        <v>0</v>
      </c>
      <c r="X41" s="89">
        <v>0</v>
      </c>
      <c r="Y41" s="89">
        <v>0</v>
      </c>
      <c r="Z41" s="89">
        <v>0</v>
      </c>
      <c r="AA41" s="89">
        <v>0</v>
      </c>
      <c r="AB41" s="89">
        <v>0</v>
      </c>
      <c r="AC41" s="89">
        <v>0</v>
      </c>
      <c r="AD41" s="89">
        <v>0</v>
      </c>
      <c r="AE41" s="89">
        <v>0</v>
      </c>
      <c r="AF41" s="89">
        <v>0</v>
      </c>
      <c r="AG41" s="89">
        <v>0</v>
      </c>
      <c r="AH41" s="89">
        <v>0</v>
      </c>
      <c r="AI41" s="89">
        <v>0</v>
      </c>
      <c r="AJ41" s="89">
        <v>0</v>
      </c>
      <c r="AK41" s="89">
        <v>0</v>
      </c>
      <c r="AL41" s="89">
        <v>0</v>
      </c>
      <c r="AM41" s="89">
        <v>0</v>
      </c>
      <c r="AN41" s="89">
        <v>0</v>
      </c>
      <c r="AO41" s="89">
        <v>0</v>
      </c>
      <c r="AP41" s="89">
        <v>0</v>
      </c>
      <c r="AQ41" s="89">
        <v>0</v>
      </c>
      <c r="AR41" s="89">
        <v>0</v>
      </c>
      <c r="AS41" s="89">
        <v>0</v>
      </c>
      <c r="AT41" s="89">
        <v>0</v>
      </c>
      <c r="AU41" s="89">
        <v>0</v>
      </c>
      <c r="AV41" s="89">
        <v>0</v>
      </c>
      <c r="AW41" s="89">
        <v>0</v>
      </c>
      <c r="AX41" s="89">
        <v>0</v>
      </c>
      <c r="AY41" s="89">
        <v>0</v>
      </c>
      <c r="AZ41" s="89">
        <v>0</v>
      </c>
      <c r="BA41" s="89">
        <v>0</v>
      </c>
      <c r="BB41" s="89">
        <v>0</v>
      </c>
      <c r="BC41" s="89">
        <v>0</v>
      </c>
      <c r="BD41" s="89">
        <v>0</v>
      </c>
      <c r="BE41" s="89">
        <v>0</v>
      </c>
      <c r="BF41" s="89">
        <v>0</v>
      </c>
      <c r="BG41" s="89">
        <v>0</v>
      </c>
      <c r="BH41" s="89">
        <v>0</v>
      </c>
      <c r="BI41" s="89">
        <v>0</v>
      </c>
      <c r="BJ41" s="89">
        <v>0</v>
      </c>
      <c r="BK41" s="89">
        <v>0</v>
      </c>
      <c r="BL41" s="89">
        <v>0</v>
      </c>
      <c r="BM41" s="89">
        <v>0</v>
      </c>
      <c r="BN41" s="89">
        <v>0</v>
      </c>
      <c r="BO41" s="89">
        <v>0</v>
      </c>
      <c r="BP41" s="89">
        <v>0</v>
      </c>
      <c r="BQ41" s="89">
        <v>0</v>
      </c>
      <c r="BR41" s="89">
        <v>0</v>
      </c>
      <c r="BS41" s="89">
        <v>0</v>
      </c>
      <c r="BT41" s="89">
        <v>0</v>
      </c>
      <c r="BU41" s="89">
        <v>0</v>
      </c>
      <c r="BV41" s="89">
        <v>0</v>
      </c>
      <c r="BW41" s="89">
        <v>0</v>
      </c>
      <c r="BX41" s="111">
        <v>0</v>
      </c>
      <c r="BY41" s="111">
        <v>0</v>
      </c>
      <c r="BZ41" s="111">
        <v>0</v>
      </c>
      <c r="CA41" s="111">
        <v>0</v>
      </c>
      <c r="CB41" s="111">
        <v>0</v>
      </c>
      <c r="CC41" s="111">
        <v>0</v>
      </c>
      <c r="CD41" s="112">
        <v>0</v>
      </c>
      <c r="CE41" s="112">
        <v>0</v>
      </c>
      <c r="CF41" s="112">
        <v>0</v>
      </c>
      <c r="CG41" s="112">
        <v>0</v>
      </c>
      <c r="CH41" s="112">
        <v>0</v>
      </c>
      <c r="CI41" s="112">
        <v>0</v>
      </c>
    </row>
    <row r="42" spans="1:87" x14ac:dyDescent="0.3">
      <c r="A42" s="189">
        <v>31140</v>
      </c>
      <c r="B42" s="180" t="s">
        <v>352</v>
      </c>
      <c r="C42" s="72">
        <v>56110503.210000023</v>
      </c>
      <c r="D42" s="89">
        <v>56721808.800000027</v>
      </c>
      <c r="E42" s="89">
        <v>57400509.840000026</v>
      </c>
      <c r="F42" s="89">
        <v>57908324.75000003</v>
      </c>
      <c r="G42" s="89">
        <v>58587061.080000028</v>
      </c>
      <c r="H42" s="89">
        <v>59243854.850000031</v>
      </c>
      <c r="I42" s="89">
        <v>59898836.350000031</v>
      </c>
      <c r="J42" s="89">
        <v>60512048.430000037</v>
      </c>
      <c r="K42" s="89">
        <v>60872364.330000043</v>
      </c>
      <c r="L42" s="89">
        <v>61546225.350000046</v>
      </c>
      <c r="M42" s="89">
        <v>62189363.780000046</v>
      </c>
      <c r="N42" s="89">
        <v>62800518.310000055</v>
      </c>
      <c r="O42" s="89">
        <v>63452371.900000051</v>
      </c>
      <c r="P42" s="89">
        <v>64195758.730000049</v>
      </c>
      <c r="Q42" s="89">
        <v>64932094.590000048</v>
      </c>
      <c r="R42" s="89">
        <v>65681330.660000049</v>
      </c>
      <c r="S42" s="89">
        <v>66430566.730000049</v>
      </c>
      <c r="T42" s="89">
        <v>67179802.800000042</v>
      </c>
      <c r="U42" s="89">
        <v>67929038.870000035</v>
      </c>
      <c r="V42" s="89">
        <v>68678274.940000027</v>
      </c>
      <c r="W42" s="89">
        <v>69427511.01000002</v>
      </c>
      <c r="X42" s="89">
        <v>70176747.080000013</v>
      </c>
      <c r="Y42" s="89">
        <v>70925983.150000006</v>
      </c>
      <c r="Z42" s="89">
        <v>71675219.219999999</v>
      </c>
      <c r="AA42" s="89">
        <v>72424455.289999992</v>
      </c>
      <c r="AB42" s="89">
        <v>73014478.689999998</v>
      </c>
      <c r="AC42" s="89">
        <v>73604502.090000004</v>
      </c>
      <c r="AD42" s="89">
        <v>74194525.49000001</v>
      </c>
      <c r="AE42" s="89">
        <v>74784548.890000015</v>
      </c>
      <c r="AF42" s="89">
        <v>75374572.290000021</v>
      </c>
      <c r="AG42" s="89">
        <v>75964595.690000027</v>
      </c>
      <c r="AH42" s="89">
        <v>76554619.090000033</v>
      </c>
      <c r="AI42" s="89">
        <v>77144642.490000039</v>
      </c>
      <c r="AJ42" s="89">
        <v>77734665.890000045</v>
      </c>
      <c r="AK42" s="89">
        <v>78324689.290000051</v>
      </c>
      <c r="AL42" s="89">
        <v>78914712.690000057</v>
      </c>
      <c r="AM42" s="89">
        <v>79504736.090000063</v>
      </c>
      <c r="AN42" s="89">
        <v>80094759.490000069</v>
      </c>
      <c r="AO42" s="89">
        <v>80684782.890000075</v>
      </c>
      <c r="AP42" s="89">
        <v>81274806.290000081</v>
      </c>
      <c r="AQ42" s="89">
        <v>81864829.690000087</v>
      </c>
      <c r="AR42" s="89">
        <v>82454853.090000093</v>
      </c>
      <c r="AS42" s="89">
        <v>83044876.490000099</v>
      </c>
      <c r="AT42" s="89">
        <v>83634899.890000105</v>
      </c>
      <c r="AU42" s="89">
        <v>84224923.290000111</v>
      </c>
      <c r="AV42" s="89">
        <v>84814946.690000117</v>
      </c>
      <c r="AW42" s="89">
        <v>85404970.090000123</v>
      </c>
      <c r="AX42" s="89">
        <v>85994993.490000129</v>
      </c>
      <c r="AY42" s="89">
        <v>86585016.890000135</v>
      </c>
      <c r="AZ42" s="89">
        <v>87175040.290000141</v>
      </c>
      <c r="BA42" s="89">
        <v>87765063.690000147</v>
      </c>
      <c r="BB42" s="89">
        <v>88355087.090000153</v>
      </c>
      <c r="BC42" s="89">
        <v>88945110.490000159</v>
      </c>
      <c r="BD42" s="89">
        <v>89535133.890000165</v>
      </c>
      <c r="BE42" s="89">
        <v>90125157.29000017</v>
      </c>
      <c r="BF42" s="89">
        <v>90715180.690000176</v>
      </c>
      <c r="BG42" s="89">
        <v>91305204.090000182</v>
      </c>
      <c r="BH42" s="89">
        <v>91895227.490000188</v>
      </c>
      <c r="BI42" s="89">
        <v>92485250.890000194</v>
      </c>
      <c r="BJ42" s="89">
        <v>93075274.2900002</v>
      </c>
      <c r="BK42" s="89">
        <v>93665297.690000206</v>
      </c>
      <c r="BL42" s="89">
        <v>94255321.090000212</v>
      </c>
      <c r="BM42" s="89">
        <v>94845344.490000218</v>
      </c>
      <c r="BN42" s="89">
        <v>95435367.890000224</v>
      </c>
      <c r="BO42" s="89">
        <v>96025391.29000023</v>
      </c>
      <c r="BP42" s="89">
        <v>96615414.690000236</v>
      </c>
      <c r="BQ42" s="89">
        <v>97205438.090000242</v>
      </c>
      <c r="BR42" s="89">
        <v>97795461.490000248</v>
      </c>
      <c r="BS42" s="89">
        <v>98385484.890000254</v>
      </c>
      <c r="BT42" s="89">
        <v>98975508.29000026</v>
      </c>
      <c r="BU42" s="89">
        <v>99565531.690000266</v>
      </c>
      <c r="BV42" s="89">
        <v>100155555.09000027</v>
      </c>
      <c r="BW42" s="89">
        <v>100745578.49000028</v>
      </c>
      <c r="BX42" s="111">
        <v>63452371.900000051</v>
      </c>
      <c r="BY42" s="111">
        <v>72424455.289999992</v>
      </c>
      <c r="BZ42" s="111">
        <v>79504736.090000063</v>
      </c>
      <c r="CA42" s="111">
        <v>86585016.890000135</v>
      </c>
      <c r="CB42" s="111">
        <v>93665297.690000206</v>
      </c>
      <c r="CC42" s="111">
        <v>100745578.49000028</v>
      </c>
      <c r="CD42" s="112">
        <v>59787983.920000002</v>
      </c>
      <c r="CE42" s="112">
        <v>67931473.459999993</v>
      </c>
      <c r="CF42" s="112">
        <v>75964595.689999998</v>
      </c>
      <c r="CG42" s="112">
        <v>83044876.489999995</v>
      </c>
      <c r="CH42" s="112">
        <v>90125157.290000007</v>
      </c>
      <c r="CI42" s="112">
        <v>97205438.090000004</v>
      </c>
    </row>
    <row r="43" spans="1:87" x14ac:dyDescent="0.3">
      <c r="A43" s="189">
        <v>31141</v>
      </c>
      <c r="B43" s="180" t="s">
        <v>353</v>
      </c>
      <c r="C43" s="72">
        <v>0</v>
      </c>
      <c r="D43" s="89">
        <v>0</v>
      </c>
      <c r="E43" s="89">
        <v>0</v>
      </c>
      <c r="F43" s="89">
        <v>0</v>
      </c>
      <c r="G43" s="89">
        <v>0</v>
      </c>
      <c r="H43" s="89">
        <v>0</v>
      </c>
      <c r="I43" s="89">
        <v>0</v>
      </c>
      <c r="J43" s="89">
        <v>0</v>
      </c>
      <c r="K43" s="89">
        <v>0</v>
      </c>
      <c r="L43" s="89">
        <v>0</v>
      </c>
      <c r="M43" s="89">
        <v>0</v>
      </c>
      <c r="N43" s="89">
        <v>0</v>
      </c>
      <c r="O43" s="89">
        <v>0</v>
      </c>
      <c r="P43" s="89">
        <v>0</v>
      </c>
      <c r="Q43" s="89">
        <v>0</v>
      </c>
      <c r="R43" s="89">
        <v>0</v>
      </c>
      <c r="S43" s="89">
        <v>0</v>
      </c>
      <c r="T43" s="89">
        <v>0</v>
      </c>
      <c r="U43" s="89">
        <v>0</v>
      </c>
      <c r="V43" s="89">
        <v>0</v>
      </c>
      <c r="W43" s="89">
        <v>0</v>
      </c>
      <c r="X43" s="89">
        <v>0</v>
      </c>
      <c r="Y43" s="89">
        <v>0</v>
      </c>
      <c r="Z43" s="89">
        <v>0</v>
      </c>
      <c r="AA43" s="89">
        <v>0</v>
      </c>
      <c r="AB43" s="89">
        <v>0</v>
      </c>
      <c r="AC43" s="89">
        <v>0</v>
      </c>
      <c r="AD43" s="89">
        <v>0</v>
      </c>
      <c r="AE43" s="89">
        <v>0</v>
      </c>
      <c r="AF43" s="89">
        <v>0</v>
      </c>
      <c r="AG43" s="89">
        <v>0</v>
      </c>
      <c r="AH43" s="89">
        <v>0</v>
      </c>
      <c r="AI43" s="89">
        <v>0</v>
      </c>
      <c r="AJ43" s="89">
        <v>0</v>
      </c>
      <c r="AK43" s="89">
        <v>0</v>
      </c>
      <c r="AL43" s="89">
        <v>0</v>
      </c>
      <c r="AM43" s="89">
        <v>0</v>
      </c>
      <c r="AN43" s="89">
        <v>0</v>
      </c>
      <c r="AO43" s="89">
        <v>0</v>
      </c>
      <c r="AP43" s="89">
        <v>0</v>
      </c>
      <c r="AQ43" s="89">
        <v>0</v>
      </c>
      <c r="AR43" s="89">
        <v>0</v>
      </c>
      <c r="AS43" s="89">
        <v>0</v>
      </c>
      <c r="AT43" s="89">
        <v>0</v>
      </c>
      <c r="AU43" s="89">
        <v>0</v>
      </c>
      <c r="AV43" s="89">
        <v>0</v>
      </c>
      <c r="AW43" s="89">
        <v>0</v>
      </c>
      <c r="AX43" s="89">
        <v>0</v>
      </c>
      <c r="AY43" s="89">
        <v>0</v>
      </c>
      <c r="AZ43" s="89">
        <v>0</v>
      </c>
      <c r="BA43" s="89">
        <v>0</v>
      </c>
      <c r="BB43" s="89">
        <v>0</v>
      </c>
      <c r="BC43" s="89">
        <v>0</v>
      </c>
      <c r="BD43" s="89">
        <v>0</v>
      </c>
      <c r="BE43" s="89">
        <v>0</v>
      </c>
      <c r="BF43" s="89">
        <v>0</v>
      </c>
      <c r="BG43" s="89">
        <v>0</v>
      </c>
      <c r="BH43" s="89">
        <v>0</v>
      </c>
      <c r="BI43" s="89">
        <v>0</v>
      </c>
      <c r="BJ43" s="89">
        <v>0</v>
      </c>
      <c r="BK43" s="89">
        <v>0</v>
      </c>
      <c r="BL43" s="89">
        <v>0</v>
      </c>
      <c r="BM43" s="89">
        <v>0</v>
      </c>
      <c r="BN43" s="89">
        <v>0</v>
      </c>
      <c r="BO43" s="89">
        <v>0</v>
      </c>
      <c r="BP43" s="89">
        <v>0</v>
      </c>
      <c r="BQ43" s="89">
        <v>0</v>
      </c>
      <c r="BR43" s="89">
        <v>0</v>
      </c>
      <c r="BS43" s="89">
        <v>0</v>
      </c>
      <c r="BT43" s="89">
        <v>0</v>
      </c>
      <c r="BU43" s="89">
        <v>0</v>
      </c>
      <c r="BV43" s="89">
        <v>0</v>
      </c>
      <c r="BW43" s="89">
        <v>0</v>
      </c>
      <c r="BX43" s="111">
        <v>0</v>
      </c>
      <c r="BY43" s="111">
        <v>0</v>
      </c>
      <c r="BZ43" s="111">
        <v>0</v>
      </c>
      <c r="CA43" s="111">
        <v>0</v>
      </c>
      <c r="CB43" s="111">
        <v>0</v>
      </c>
      <c r="CC43" s="111">
        <v>0</v>
      </c>
      <c r="CD43" s="112">
        <v>0</v>
      </c>
      <c r="CE43" s="112">
        <v>0</v>
      </c>
      <c r="CF43" s="112">
        <v>0</v>
      </c>
      <c r="CG43" s="112">
        <v>0</v>
      </c>
      <c r="CH43" s="112">
        <v>0</v>
      </c>
      <c r="CI43" s="112">
        <v>0</v>
      </c>
    </row>
    <row r="44" spans="1:87" x14ac:dyDescent="0.3">
      <c r="A44" s="189">
        <v>31142</v>
      </c>
      <c r="B44" s="180" t="s">
        <v>354</v>
      </c>
      <c r="C44" s="72">
        <v>0</v>
      </c>
      <c r="D44" s="89">
        <v>0</v>
      </c>
      <c r="E44" s="89">
        <v>0</v>
      </c>
      <c r="F44" s="89">
        <v>0</v>
      </c>
      <c r="G44" s="89">
        <v>0</v>
      </c>
      <c r="H44" s="89">
        <v>0</v>
      </c>
      <c r="I44" s="89">
        <v>0</v>
      </c>
      <c r="J44" s="89">
        <v>0</v>
      </c>
      <c r="K44" s="89">
        <v>0</v>
      </c>
      <c r="L44" s="89">
        <v>0</v>
      </c>
      <c r="M44" s="89">
        <v>0</v>
      </c>
      <c r="N44" s="89">
        <v>0</v>
      </c>
      <c r="O44" s="89">
        <v>0</v>
      </c>
      <c r="P44" s="89">
        <v>0</v>
      </c>
      <c r="Q44" s="89">
        <v>0</v>
      </c>
      <c r="R44" s="89">
        <v>0</v>
      </c>
      <c r="S44" s="89">
        <v>0</v>
      </c>
      <c r="T44" s="89">
        <v>0</v>
      </c>
      <c r="U44" s="89">
        <v>0</v>
      </c>
      <c r="V44" s="89">
        <v>0</v>
      </c>
      <c r="W44" s="89">
        <v>0</v>
      </c>
      <c r="X44" s="89">
        <v>0</v>
      </c>
      <c r="Y44" s="89">
        <v>0</v>
      </c>
      <c r="Z44" s="89">
        <v>0</v>
      </c>
      <c r="AA44" s="89">
        <v>0</v>
      </c>
      <c r="AB44" s="89">
        <v>0</v>
      </c>
      <c r="AC44" s="89">
        <v>0</v>
      </c>
      <c r="AD44" s="89">
        <v>0</v>
      </c>
      <c r="AE44" s="89">
        <v>0</v>
      </c>
      <c r="AF44" s="89">
        <v>0</v>
      </c>
      <c r="AG44" s="89">
        <v>0</v>
      </c>
      <c r="AH44" s="89">
        <v>0</v>
      </c>
      <c r="AI44" s="89">
        <v>0</v>
      </c>
      <c r="AJ44" s="89">
        <v>0</v>
      </c>
      <c r="AK44" s="89">
        <v>0</v>
      </c>
      <c r="AL44" s="89">
        <v>0</v>
      </c>
      <c r="AM44" s="89">
        <v>0</v>
      </c>
      <c r="AN44" s="89">
        <v>0</v>
      </c>
      <c r="AO44" s="89">
        <v>0</v>
      </c>
      <c r="AP44" s="89">
        <v>0</v>
      </c>
      <c r="AQ44" s="89">
        <v>0</v>
      </c>
      <c r="AR44" s="89">
        <v>0</v>
      </c>
      <c r="AS44" s="89">
        <v>0</v>
      </c>
      <c r="AT44" s="89">
        <v>0</v>
      </c>
      <c r="AU44" s="89">
        <v>0</v>
      </c>
      <c r="AV44" s="89">
        <v>0</v>
      </c>
      <c r="AW44" s="89">
        <v>0</v>
      </c>
      <c r="AX44" s="89">
        <v>0</v>
      </c>
      <c r="AY44" s="89">
        <v>0</v>
      </c>
      <c r="AZ44" s="89">
        <v>0</v>
      </c>
      <c r="BA44" s="89">
        <v>0</v>
      </c>
      <c r="BB44" s="89">
        <v>0</v>
      </c>
      <c r="BC44" s="89">
        <v>0</v>
      </c>
      <c r="BD44" s="89">
        <v>0</v>
      </c>
      <c r="BE44" s="89">
        <v>0</v>
      </c>
      <c r="BF44" s="89">
        <v>0</v>
      </c>
      <c r="BG44" s="89">
        <v>0</v>
      </c>
      <c r="BH44" s="89">
        <v>0</v>
      </c>
      <c r="BI44" s="89">
        <v>0</v>
      </c>
      <c r="BJ44" s="89">
        <v>0</v>
      </c>
      <c r="BK44" s="89">
        <v>0</v>
      </c>
      <c r="BL44" s="89">
        <v>0</v>
      </c>
      <c r="BM44" s="89">
        <v>0</v>
      </c>
      <c r="BN44" s="89">
        <v>0</v>
      </c>
      <c r="BO44" s="89">
        <v>0</v>
      </c>
      <c r="BP44" s="89">
        <v>0</v>
      </c>
      <c r="BQ44" s="89">
        <v>0</v>
      </c>
      <c r="BR44" s="89">
        <v>0</v>
      </c>
      <c r="BS44" s="89">
        <v>0</v>
      </c>
      <c r="BT44" s="89">
        <v>0</v>
      </c>
      <c r="BU44" s="89">
        <v>0</v>
      </c>
      <c r="BV44" s="89">
        <v>0</v>
      </c>
      <c r="BW44" s="89">
        <v>0</v>
      </c>
      <c r="BX44" s="111">
        <v>0</v>
      </c>
      <c r="BY44" s="111">
        <v>0</v>
      </c>
      <c r="BZ44" s="111">
        <v>0</v>
      </c>
      <c r="CA44" s="111">
        <v>0</v>
      </c>
      <c r="CB44" s="111">
        <v>0</v>
      </c>
      <c r="CC44" s="111">
        <v>0</v>
      </c>
      <c r="CD44" s="112">
        <v>0</v>
      </c>
      <c r="CE44" s="112">
        <v>0</v>
      </c>
      <c r="CF44" s="112">
        <v>0</v>
      </c>
      <c r="CG44" s="112">
        <v>0</v>
      </c>
      <c r="CH44" s="112">
        <v>0</v>
      </c>
      <c r="CI44" s="112">
        <v>0</v>
      </c>
    </row>
    <row r="45" spans="1:87" x14ac:dyDescent="0.3">
      <c r="A45" s="189">
        <v>31143</v>
      </c>
      <c r="B45" s="180" t="s">
        <v>355</v>
      </c>
      <c r="C45" s="72">
        <v>0</v>
      </c>
      <c r="D45" s="89">
        <v>0</v>
      </c>
      <c r="E45" s="89">
        <v>0</v>
      </c>
      <c r="F45" s="89">
        <v>0</v>
      </c>
      <c r="G45" s="89">
        <v>0</v>
      </c>
      <c r="H45" s="89">
        <v>0</v>
      </c>
      <c r="I45" s="89">
        <v>0</v>
      </c>
      <c r="J45" s="89">
        <v>0</v>
      </c>
      <c r="K45" s="89">
        <v>0</v>
      </c>
      <c r="L45" s="89">
        <v>0</v>
      </c>
      <c r="M45" s="89">
        <v>0</v>
      </c>
      <c r="N45" s="89">
        <v>0</v>
      </c>
      <c r="O45" s="89">
        <v>0</v>
      </c>
      <c r="P45" s="89">
        <v>0</v>
      </c>
      <c r="Q45" s="89">
        <v>0</v>
      </c>
      <c r="R45" s="89">
        <v>0</v>
      </c>
      <c r="S45" s="89">
        <v>0</v>
      </c>
      <c r="T45" s="89">
        <v>0</v>
      </c>
      <c r="U45" s="89">
        <v>0</v>
      </c>
      <c r="V45" s="89">
        <v>0</v>
      </c>
      <c r="W45" s="89">
        <v>0</v>
      </c>
      <c r="X45" s="89">
        <v>0</v>
      </c>
      <c r="Y45" s="89">
        <v>0</v>
      </c>
      <c r="Z45" s="89">
        <v>0</v>
      </c>
      <c r="AA45" s="89">
        <v>0</v>
      </c>
      <c r="AB45" s="89">
        <v>0</v>
      </c>
      <c r="AC45" s="89">
        <v>0</v>
      </c>
      <c r="AD45" s="89">
        <v>0</v>
      </c>
      <c r="AE45" s="89">
        <v>0</v>
      </c>
      <c r="AF45" s="89">
        <v>0</v>
      </c>
      <c r="AG45" s="89">
        <v>0</v>
      </c>
      <c r="AH45" s="89">
        <v>0</v>
      </c>
      <c r="AI45" s="89">
        <v>0</v>
      </c>
      <c r="AJ45" s="89">
        <v>0</v>
      </c>
      <c r="AK45" s="89">
        <v>0</v>
      </c>
      <c r="AL45" s="89">
        <v>0</v>
      </c>
      <c r="AM45" s="89">
        <v>0</v>
      </c>
      <c r="AN45" s="89">
        <v>0</v>
      </c>
      <c r="AO45" s="89">
        <v>0</v>
      </c>
      <c r="AP45" s="89">
        <v>0</v>
      </c>
      <c r="AQ45" s="89">
        <v>0</v>
      </c>
      <c r="AR45" s="89">
        <v>0</v>
      </c>
      <c r="AS45" s="89">
        <v>0</v>
      </c>
      <c r="AT45" s="89">
        <v>0</v>
      </c>
      <c r="AU45" s="89">
        <v>0</v>
      </c>
      <c r="AV45" s="89">
        <v>0</v>
      </c>
      <c r="AW45" s="89">
        <v>0</v>
      </c>
      <c r="AX45" s="89">
        <v>0</v>
      </c>
      <c r="AY45" s="89">
        <v>0</v>
      </c>
      <c r="AZ45" s="89">
        <v>0</v>
      </c>
      <c r="BA45" s="89">
        <v>0</v>
      </c>
      <c r="BB45" s="89">
        <v>0</v>
      </c>
      <c r="BC45" s="89">
        <v>0</v>
      </c>
      <c r="BD45" s="89">
        <v>0</v>
      </c>
      <c r="BE45" s="89">
        <v>0</v>
      </c>
      <c r="BF45" s="89">
        <v>0</v>
      </c>
      <c r="BG45" s="89">
        <v>0</v>
      </c>
      <c r="BH45" s="89">
        <v>0</v>
      </c>
      <c r="BI45" s="89">
        <v>0</v>
      </c>
      <c r="BJ45" s="89">
        <v>0</v>
      </c>
      <c r="BK45" s="89">
        <v>0</v>
      </c>
      <c r="BL45" s="89">
        <v>0</v>
      </c>
      <c r="BM45" s="89">
        <v>0</v>
      </c>
      <c r="BN45" s="89">
        <v>0</v>
      </c>
      <c r="BO45" s="89">
        <v>0</v>
      </c>
      <c r="BP45" s="89">
        <v>0</v>
      </c>
      <c r="BQ45" s="89">
        <v>0</v>
      </c>
      <c r="BR45" s="89">
        <v>0</v>
      </c>
      <c r="BS45" s="89">
        <v>0</v>
      </c>
      <c r="BT45" s="89">
        <v>0</v>
      </c>
      <c r="BU45" s="89">
        <v>0</v>
      </c>
      <c r="BV45" s="89">
        <v>0</v>
      </c>
      <c r="BW45" s="89">
        <v>0</v>
      </c>
      <c r="BX45" s="111">
        <v>0</v>
      </c>
      <c r="BY45" s="111">
        <v>0</v>
      </c>
      <c r="BZ45" s="111">
        <v>0</v>
      </c>
      <c r="CA45" s="111">
        <v>0</v>
      </c>
      <c r="CB45" s="111">
        <v>0</v>
      </c>
      <c r="CC45" s="111">
        <v>0</v>
      </c>
      <c r="CD45" s="112">
        <v>0</v>
      </c>
      <c r="CE45" s="112">
        <v>0</v>
      </c>
      <c r="CF45" s="112">
        <v>0</v>
      </c>
      <c r="CG45" s="112">
        <v>0</v>
      </c>
      <c r="CH45" s="112">
        <v>0</v>
      </c>
      <c r="CI45" s="112">
        <v>0</v>
      </c>
    </row>
    <row r="46" spans="1:87" x14ac:dyDescent="0.3">
      <c r="A46" s="189">
        <v>31144</v>
      </c>
      <c r="B46" s="180" t="s">
        <v>356</v>
      </c>
      <c r="C46" s="72">
        <v>25365513.410000004</v>
      </c>
      <c r="D46" s="89">
        <v>25453267.780000005</v>
      </c>
      <c r="E46" s="89">
        <v>25541022.150000006</v>
      </c>
      <c r="F46" s="89">
        <v>25628776.520000007</v>
      </c>
      <c r="G46" s="89">
        <v>25716530.890000008</v>
      </c>
      <c r="H46" s="89">
        <v>25804285.260000009</v>
      </c>
      <c r="I46" s="89">
        <v>25892039.63000001</v>
      </c>
      <c r="J46" s="89">
        <v>25980090.600000009</v>
      </c>
      <c r="K46" s="89">
        <v>26033444.890000008</v>
      </c>
      <c r="L46" s="89">
        <v>26121525.230000008</v>
      </c>
      <c r="M46" s="89">
        <v>26080307.470000006</v>
      </c>
      <c r="N46" s="89">
        <v>26168819.350000005</v>
      </c>
      <c r="O46" s="89">
        <v>26257331.230000004</v>
      </c>
      <c r="P46" s="89">
        <v>26345843.100000005</v>
      </c>
      <c r="Q46" s="89">
        <v>26434354.970000006</v>
      </c>
      <c r="R46" s="89">
        <v>26522866.840000007</v>
      </c>
      <c r="S46" s="89">
        <v>26611378.710000008</v>
      </c>
      <c r="T46" s="89">
        <v>26699890.580000009</v>
      </c>
      <c r="U46" s="89">
        <v>26788402.45000001</v>
      </c>
      <c r="V46" s="89">
        <v>26876914.320000011</v>
      </c>
      <c r="W46" s="89">
        <v>26965426.190000013</v>
      </c>
      <c r="X46" s="89">
        <v>27053938.060000014</v>
      </c>
      <c r="Y46" s="89">
        <v>27142449.930000015</v>
      </c>
      <c r="Z46" s="89">
        <v>27230961.800000016</v>
      </c>
      <c r="AA46" s="89">
        <v>27319473.670000017</v>
      </c>
      <c r="AB46" s="89">
        <v>27482056.010000017</v>
      </c>
      <c r="AC46" s="89">
        <v>27644638.350000016</v>
      </c>
      <c r="AD46" s="89">
        <v>27807220.690000016</v>
      </c>
      <c r="AE46" s="89">
        <v>27969803.030000016</v>
      </c>
      <c r="AF46" s="89">
        <v>28132385.370000016</v>
      </c>
      <c r="AG46" s="89">
        <v>28294967.710000016</v>
      </c>
      <c r="AH46" s="89">
        <v>28457550.050000016</v>
      </c>
      <c r="AI46" s="89">
        <v>28620132.390000015</v>
      </c>
      <c r="AJ46" s="89">
        <v>28782714.730000015</v>
      </c>
      <c r="AK46" s="89">
        <v>28945297.070000015</v>
      </c>
      <c r="AL46" s="89">
        <v>29107879.410000015</v>
      </c>
      <c r="AM46" s="89">
        <v>29270461.750000015</v>
      </c>
      <c r="AN46" s="89">
        <v>29433044.090000015</v>
      </c>
      <c r="AO46" s="89">
        <v>29595626.430000015</v>
      </c>
      <c r="AP46" s="89">
        <v>29758208.770000014</v>
      </c>
      <c r="AQ46" s="89">
        <v>29920791.110000014</v>
      </c>
      <c r="AR46" s="89">
        <v>30083373.450000014</v>
      </c>
      <c r="AS46" s="89">
        <v>30245955.790000014</v>
      </c>
      <c r="AT46" s="89">
        <v>30408538.130000014</v>
      </c>
      <c r="AU46" s="89">
        <v>30571120.470000014</v>
      </c>
      <c r="AV46" s="89">
        <v>30733702.810000014</v>
      </c>
      <c r="AW46" s="89">
        <v>30896285.150000013</v>
      </c>
      <c r="AX46" s="89">
        <v>31058867.490000013</v>
      </c>
      <c r="AY46" s="89">
        <v>31221449.830000013</v>
      </c>
      <c r="AZ46" s="89">
        <v>31384032.170000013</v>
      </c>
      <c r="BA46" s="89">
        <v>31546614.510000013</v>
      </c>
      <c r="BB46" s="89">
        <v>31709196.850000013</v>
      </c>
      <c r="BC46" s="89">
        <v>31871779.190000013</v>
      </c>
      <c r="BD46" s="89">
        <v>32034361.530000012</v>
      </c>
      <c r="BE46" s="89">
        <v>32196943.870000012</v>
      </c>
      <c r="BF46" s="89">
        <v>32359526.210000012</v>
      </c>
      <c r="BG46" s="89">
        <v>32522108.550000012</v>
      </c>
      <c r="BH46" s="89">
        <v>32684690.890000012</v>
      </c>
      <c r="BI46" s="89">
        <v>32847273.230000012</v>
      </c>
      <c r="BJ46" s="89">
        <v>33009855.570000011</v>
      </c>
      <c r="BK46" s="89">
        <v>33172437.910000011</v>
      </c>
      <c r="BL46" s="89">
        <v>33335020.250000011</v>
      </c>
      <c r="BM46" s="89">
        <v>33497602.590000011</v>
      </c>
      <c r="BN46" s="89">
        <v>33660184.930000015</v>
      </c>
      <c r="BO46" s="89">
        <v>33822767.270000018</v>
      </c>
      <c r="BP46" s="89">
        <v>33985349.610000022</v>
      </c>
      <c r="BQ46" s="89">
        <v>34147931.950000025</v>
      </c>
      <c r="BR46" s="89">
        <v>34310514.290000029</v>
      </c>
      <c r="BS46" s="89">
        <v>34473096.630000032</v>
      </c>
      <c r="BT46" s="89">
        <v>34635678.970000036</v>
      </c>
      <c r="BU46" s="89">
        <v>34798261.31000004</v>
      </c>
      <c r="BV46" s="89">
        <v>34960843.650000043</v>
      </c>
      <c r="BW46" s="89">
        <v>35123425.990000047</v>
      </c>
      <c r="BX46" s="111">
        <v>26257331.230000004</v>
      </c>
      <c r="BY46" s="111">
        <v>27319473.670000017</v>
      </c>
      <c r="BZ46" s="111">
        <v>29270461.750000015</v>
      </c>
      <c r="CA46" s="111">
        <v>31221449.830000013</v>
      </c>
      <c r="CB46" s="111">
        <v>33172437.910000011</v>
      </c>
      <c r="CC46" s="111">
        <v>35123425.990000047</v>
      </c>
      <c r="CD46" s="112">
        <v>25849458.030000001</v>
      </c>
      <c r="CE46" s="112">
        <v>26788402.449999999</v>
      </c>
      <c r="CF46" s="112">
        <v>28294967.710000001</v>
      </c>
      <c r="CG46" s="112">
        <v>30245955.789999999</v>
      </c>
      <c r="CH46" s="112">
        <v>32196943.870000001</v>
      </c>
      <c r="CI46" s="112">
        <v>34147931.950000003</v>
      </c>
    </row>
    <row r="47" spans="1:87" x14ac:dyDescent="0.3">
      <c r="A47" s="189">
        <v>31145</v>
      </c>
      <c r="B47" s="180" t="s">
        <v>357</v>
      </c>
      <c r="C47" s="72">
        <v>18070499.73</v>
      </c>
      <c r="D47" s="89">
        <v>18126480.890000001</v>
      </c>
      <c r="E47" s="89">
        <v>18182462.050000001</v>
      </c>
      <c r="F47" s="89">
        <v>18238443.210000001</v>
      </c>
      <c r="G47" s="89">
        <v>18294368.010000002</v>
      </c>
      <c r="H47" s="89">
        <v>18339748.170000002</v>
      </c>
      <c r="I47" s="89">
        <v>18395757.280000001</v>
      </c>
      <c r="J47" s="89">
        <v>18451764.040000003</v>
      </c>
      <c r="K47" s="89">
        <v>18507770.800000004</v>
      </c>
      <c r="L47" s="89">
        <v>18563777.560000006</v>
      </c>
      <c r="M47" s="89">
        <v>18589083.300000008</v>
      </c>
      <c r="N47" s="89">
        <v>18645080.960000008</v>
      </c>
      <c r="O47" s="89">
        <v>18701078.620000008</v>
      </c>
      <c r="P47" s="89">
        <v>18757076.280000009</v>
      </c>
      <c r="Q47" s="89">
        <v>18813073.940000009</v>
      </c>
      <c r="R47" s="89">
        <v>18869071.600000009</v>
      </c>
      <c r="S47" s="89">
        <v>18925069.260000009</v>
      </c>
      <c r="T47" s="89">
        <v>18981066.920000009</v>
      </c>
      <c r="U47" s="89">
        <v>19037064.580000009</v>
      </c>
      <c r="V47" s="89">
        <v>19093062.24000001</v>
      </c>
      <c r="W47" s="89">
        <v>19149059.90000001</v>
      </c>
      <c r="X47" s="89">
        <v>19205057.56000001</v>
      </c>
      <c r="Y47" s="89">
        <v>19261055.22000001</v>
      </c>
      <c r="Z47" s="89">
        <v>19317052.88000001</v>
      </c>
      <c r="AA47" s="89">
        <v>19373050.54000001</v>
      </c>
      <c r="AB47" s="89">
        <v>19466113.320000011</v>
      </c>
      <c r="AC47" s="89">
        <v>19559176.100000013</v>
      </c>
      <c r="AD47" s="89">
        <v>19652238.880000014</v>
      </c>
      <c r="AE47" s="89">
        <v>19745301.660000015</v>
      </c>
      <c r="AF47" s="89">
        <v>19838364.440000016</v>
      </c>
      <c r="AG47" s="89">
        <v>19931427.220000017</v>
      </c>
      <c r="AH47" s="89">
        <v>20024490.000000019</v>
      </c>
      <c r="AI47" s="89">
        <v>20117552.78000002</v>
      </c>
      <c r="AJ47" s="89">
        <v>20210615.560000021</v>
      </c>
      <c r="AK47" s="89">
        <v>20303678.340000022</v>
      </c>
      <c r="AL47" s="89">
        <v>20396741.120000023</v>
      </c>
      <c r="AM47" s="89">
        <v>20489803.900000025</v>
      </c>
      <c r="AN47" s="89">
        <v>20582866.680000026</v>
      </c>
      <c r="AO47" s="89">
        <v>20675929.460000027</v>
      </c>
      <c r="AP47" s="89">
        <v>20768992.240000028</v>
      </c>
      <c r="AQ47" s="89">
        <v>20862055.020000029</v>
      </c>
      <c r="AR47" s="89">
        <v>20955117.800000031</v>
      </c>
      <c r="AS47" s="89">
        <v>21048180.580000032</v>
      </c>
      <c r="AT47" s="89">
        <v>21141243.360000033</v>
      </c>
      <c r="AU47" s="89">
        <v>21234306.140000034</v>
      </c>
      <c r="AV47" s="89">
        <v>21327368.920000035</v>
      </c>
      <c r="AW47" s="89">
        <v>21420431.700000037</v>
      </c>
      <c r="AX47" s="89">
        <v>21513494.480000038</v>
      </c>
      <c r="AY47" s="89">
        <v>21606557.260000039</v>
      </c>
      <c r="AZ47" s="89">
        <v>21699620.04000004</v>
      </c>
      <c r="BA47" s="89">
        <v>21792682.820000041</v>
      </c>
      <c r="BB47" s="89">
        <v>21885745.600000042</v>
      </c>
      <c r="BC47" s="89">
        <v>21978808.380000044</v>
      </c>
      <c r="BD47" s="89">
        <v>22071871.160000045</v>
      </c>
      <c r="BE47" s="89">
        <v>22164933.940000046</v>
      </c>
      <c r="BF47" s="89">
        <v>22257996.720000047</v>
      </c>
      <c r="BG47" s="89">
        <v>22351059.500000048</v>
      </c>
      <c r="BH47" s="89">
        <v>22444122.28000005</v>
      </c>
      <c r="BI47" s="89">
        <v>22537185.060000051</v>
      </c>
      <c r="BJ47" s="89">
        <v>22630247.840000052</v>
      </c>
      <c r="BK47" s="89">
        <v>22723310.620000053</v>
      </c>
      <c r="BL47" s="89">
        <v>22816373.400000054</v>
      </c>
      <c r="BM47" s="89">
        <v>22909436.180000056</v>
      </c>
      <c r="BN47" s="89">
        <v>23002498.960000057</v>
      </c>
      <c r="BO47" s="89">
        <v>23095561.740000058</v>
      </c>
      <c r="BP47" s="89">
        <v>23188624.520000059</v>
      </c>
      <c r="BQ47" s="89">
        <v>23281687.30000006</v>
      </c>
      <c r="BR47" s="89">
        <v>23374750.080000062</v>
      </c>
      <c r="BS47" s="89">
        <v>23467812.860000063</v>
      </c>
      <c r="BT47" s="89">
        <v>23560875.640000064</v>
      </c>
      <c r="BU47" s="89">
        <v>23653938.420000065</v>
      </c>
      <c r="BV47" s="89">
        <v>23747001.200000066</v>
      </c>
      <c r="BW47" s="89">
        <v>23840063.980000068</v>
      </c>
      <c r="BX47" s="111">
        <v>18701078.620000008</v>
      </c>
      <c r="BY47" s="111">
        <v>19373050.54000001</v>
      </c>
      <c r="BZ47" s="111">
        <v>20489803.900000025</v>
      </c>
      <c r="CA47" s="111">
        <v>21606557.260000039</v>
      </c>
      <c r="CB47" s="111">
        <v>22723310.620000053</v>
      </c>
      <c r="CC47" s="111">
        <v>23840063.980000068</v>
      </c>
      <c r="CD47" s="112">
        <v>18392793.43</v>
      </c>
      <c r="CE47" s="112">
        <v>19037064.579999998</v>
      </c>
      <c r="CF47" s="112">
        <v>19931427.219999999</v>
      </c>
      <c r="CG47" s="112">
        <v>21048180.579999998</v>
      </c>
      <c r="CH47" s="112">
        <v>22164933.940000001</v>
      </c>
      <c r="CI47" s="112">
        <v>23281687.300000001</v>
      </c>
    </row>
    <row r="48" spans="1:87" x14ac:dyDescent="0.3">
      <c r="A48" s="189">
        <v>31146</v>
      </c>
      <c r="B48" s="180" t="s">
        <v>358</v>
      </c>
      <c r="C48" s="72">
        <v>0</v>
      </c>
      <c r="D48" s="89">
        <v>0</v>
      </c>
      <c r="E48" s="89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  <c r="K48" s="89">
        <v>0</v>
      </c>
      <c r="L48" s="89">
        <v>0</v>
      </c>
      <c r="M48" s="89">
        <v>0</v>
      </c>
      <c r="N48" s="89">
        <v>0</v>
      </c>
      <c r="O48" s="89">
        <v>0</v>
      </c>
      <c r="P48" s="89">
        <v>0</v>
      </c>
      <c r="Q48" s="89">
        <v>0</v>
      </c>
      <c r="R48" s="89">
        <v>0</v>
      </c>
      <c r="S48" s="89">
        <v>0</v>
      </c>
      <c r="T48" s="89">
        <v>0</v>
      </c>
      <c r="U48" s="89">
        <v>0</v>
      </c>
      <c r="V48" s="89">
        <v>0</v>
      </c>
      <c r="W48" s="89">
        <v>0</v>
      </c>
      <c r="X48" s="89">
        <v>0</v>
      </c>
      <c r="Y48" s="89">
        <v>0</v>
      </c>
      <c r="Z48" s="89">
        <v>0</v>
      </c>
      <c r="AA48" s="89">
        <v>0</v>
      </c>
      <c r="AB48" s="89">
        <v>0</v>
      </c>
      <c r="AC48" s="89">
        <v>0</v>
      </c>
      <c r="AD48" s="89">
        <v>0</v>
      </c>
      <c r="AE48" s="89">
        <v>0</v>
      </c>
      <c r="AF48" s="89">
        <v>0</v>
      </c>
      <c r="AG48" s="89">
        <v>0</v>
      </c>
      <c r="AH48" s="89">
        <v>0</v>
      </c>
      <c r="AI48" s="89">
        <v>0</v>
      </c>
      <c r="AJ48" s="89">
        <v>0</v>
      </c>
      <c r="AK48" s="89">
        <v>0</v>
      </c>
      <c r="AL48" s="89">
        <v>0</v>
      </c>
      <c r="AM48" s="89">
        <v>0</v>
      </c>
      <c r="AN48" s="89">
        <v>0</v>
      </c>
      <c r="AO48" s="89">
        <v>0</v>
      </c>
      <c r="AP48" s="89">
        <v>0</v>
      </c>
      <c r="AQ48" s="89">
        <v>0</v>
      </c>
      <c r="AR48" s="89">
        <v>0</v>
      </c>
      <c r="AS48" s="89">
        <v>0</v>
      </c>
      <c r="AT48" s="89">
        <v>0</v>
      </c>
      <c r="AU48" s="89">
        <v>0</v>
      </c>
      <c r="AV48" s="89">
        <v>0</v>
      </c>
      <c r="AW48" s="89">
        <v>0</v>
      </c>
      <c r="AX48" s="89">
        <v>0</v>
      </c>
      <c r="AY48" s="89">
        <v>0</v>
      </c>
      <c r="AZ48" s="89">
        <v>0</v>
      </c>
      <c r="BA48" s="89">
        <v>0</v>
      </c>
      <c r="BB48" s="89">
        <v>0</v>
      </c>
      <c r="BC48" s="89">
        <v>0</v>
      </c>
      <c r="BD48" s="89">
        <v>0</v>
      </c>
      <c r="BE48" s="89">
        <v>0</v>
      </c>
      <c r="BF48" s="89">
        <v>0</v>
      </c>
      <c r="BG48" s="89">
        <v>0</v>
      </c>
      <c r="BH48" s="89">
        <v>0</v>
      </c>
      <c r="BI48" s="89">
        <v>0</v>
      </c>
      <c r="BJ48" s="89">
        <v>0</v>
      </c>
      <c r="BK48" s="89">
        <v>0</v>
      </c>
      <c r="BL48" s="89">
        <v>0</v>
      </c>
      <c r="BM48" s="89">
        <v>0</v>
      </c>
      <c r="BN48" s="89">
        <v>0</v>
      </c>
      <c r="BO48" s="89">
        <v>0</v>
      </c>
      <c r="BP48" s="89">
        <v>0</v>
      </c>
      <c r="BQ48" s="89">
        <v>0</v>
      </c>
      <c r="BR48" s="89">
        <v>0</v>
      </c>
      <c r="BS48" s="89">
        <v>0</v>
      </c>
      <c r="BT48" s="89">
        <v>0</v>
      </c>
      <c r="BU48" s="89">
        <v>0</v>
      </c>
      <c r="BV48" s="89">
        <v>0</v>
      </c>
      <c r="BW48" s="89">
        <v>0</v>
      </c>
      <c r="BX48" s="111">
        <v>0</v>
      </c>
      <c r="BY48" s="111">
        <v>0</v>
      </c>
      <c r="BZ48" s="111">
        <v>0</v>
      </c>
      <c r="CA48" s="111">
        <v>0</v>
      </c>
      <c r="CB48" s="111">
        <v>0</v>
      </c>
      <c r="CC48" s="111">
        <v>0</v>
      </c>
      <c r="CD48" s="112">
        <v>0</v>
      </c>
      <c r="CE48" s="112">
        <v>0</v>
      </c>
      <c r="CF48" s="112">
        <v>0</v>
      </c>
      <c r="CG48" s="112">
        <v>0</v>
      </c>
      <c r="CH48" s="112">
        <v>0</v>
      </c>
      <c r="CI48" s="112">
        <v>0</v>
      </c>
    </row>
    <row r="49" spans="1:87" x14ac:dyDescent="0.3">
      <c r="A49" s="189">
        <v>31151</v>
      </c>
      <c r="B49" s="180" t="s">
        <v>359</v>
      </c>
      <c r="C49" s="72">
        <v>0</v>
      </c>
      <c r="D49" s="89">
        <v>0</v>
      </c>
      <c r="E49" s="89">
        <v>0</v>
      </c>
      <c r="F49" s="89">
        <v>0</v>
      </c>
      <c r="G49" s="89">
        <v>0</v>
      </c>
      <c r="H49" s="89">
        <v>0</v>
      </c>
      <c r="I49" s="89">
        <v>0</v>
      </c>
      <c r="J49" s="89">
        <v>0</v>
      </c>
      <c r="K49" s="89">
        <v>0</v>
      </c>
      <c r="L49" s="89">
        <v>0</v>
      </c>
      <c r="M49" s="89">
        <v>0</v>
      </c>
      <c r="N49" s="89">
        <v>0</v>
      </c>
      <c r="O49" s="89">
        <v>0</v>
      </c>
      <c r="P49" s="89">
        <v>0</v>
      </c>
      <c r="Q49" s="89">
        <v>0</v>
      </c>
      <c r="R49" s="89">
        <v>0</v>
      </c>
      <c r="S49" s="89">
        <v>0</v>
      </c>
      <c r="T49" s="89">
        <v>0</v>
      </c>
      <c r="U49" s="89">
        <v>0</v>
      </c>
      <c r="V49" s="89">
        <v>0</v>
      </c>
      <c r="W49" s="89">
        <v>0</v>
      </c>
      <c r="X49" s="89">
        <v>0</v>
      </c>
      <c r="Y49" s="89">
        <v>0</v>
      </c>
      <c r="Z49" s="89">
        <v>0</v>
      </c>
      <c r="AA49" s="89">
        <v>0</v>
      </c>
      <c r="AB49" s="89">
        <v>0</v>
      </c>
      <c r="AC49" s="89">
        <v>0</v>
      </c>
      <c r="AD49" s="89">
        <v>0</v>
      </c>
      <c r="AE49" s="89">
        <v>0</v>
      </c>
      <c r="AF49" s="89">
        <v>0</v>
      </c>
      <c r="AG49" s="89">
        <v>0</v>
      </c>
      <c r="AH49" s="89">
        <v>0</v>
      </c>
      <c r="AI49" s="89">
        <v>0</v>
      </c>
      <c r="AJ49" s="89">
        <v>0</v>
      </c>
      <c r="AK49" s="89">
        <v>0</v>
      </c>
      <c r="AL49" s="89">
        <v>0</v>
      </c>
      <c r="AM49" s="89">
        <v>0</v>
      </c>
      <c r="AN49" s="89">
        <v>0</v>
      </c>
      <c r="AO49" s="89">
        <v>0</v>
      </c>
      <c r="AP49" s="89">
        <v>0</v>
      </c>
      <c r="AQ49" s="89">
        <v>0</v>
      </c>
      <c r="AR49" s="89">
        <v>0</v>
      </c>
      <c r="AS49" s="89">
        <v>0</v>
      </c>
      <c r="AT49" s="89">
        <v>0</v>
      </c>
      <c r="AU49" s="89">
        <v>0</v>
      </c>
      <c r="AV49" s="89">
        <v>0</v>
      </c>
      <c r="AW49" s="89">
        <v>0</v>
      </c>
      <c r="AX49" s="89">
        <v>0</v>
      </c>
      <c r="AY49" s="89">
        <v>0</v>
      </c>
      <c r="AZ49" s="89">
        <v>0</v>
      </c>
      <c r="BA49" s="89">
        <v>0</v>
      </c>
      <c r="BB49" s="89">
        <v>0</v>
      </c>
      <c r="BC49" s="89">
        <v>0</v>
      </c>
      <c r="BD49" s="89">
        <v>0</v>
      </c>
      <c r="BE49" s="89">
        <v>0</v>
      </c>
      <c r="BF49" s="89">
        <v>0</v>
      </c>
      <c r="BG49" s="89">
        <v>0</v>
      </c>
      <c r="BH49" s="89">
        <v>0</v>
      </c>
      <c r="BI49" s="89">
        <v>0</v>
      </c>
      <c r="BJ49" s="89">
        <v>0</v>
      </c>
      <c r="BK49" s="89">
        <v>0</v>
      </c>
      <c r="BL49" s="89">
        <v>0</v>
      </c>
      <c r="BM49" s="89">
        <v>0</v>
      </c>
      <c r="BN49" s="89">
        <v>0</v>
      </c>
      <c r="BO49" s="89">
        <v>0</v>
      </c>
      <c r="BP49" s="89">
        <v>0</v>
      </c>
      <c r="BQ49" s="89">
        <v>0</v>
      </c>
      <c r="BR49" s="89">
        <v>0</v>
      </c>
      <c r="BS49" s="89">
        <v>0</v>
      </c>
      <c r="BT49" s="89">
        <v>0</v>
      </c>
      <c r="BU49" s="89">
        <v>0</v>
      </c>
      <c r="BV49" s="89">
        <v>0</v>
      </c>
      <c r="BW49" s="89">
        <v>0</v>
      </c>
      <c r="BX49" s="111">
        <v>0</v>
      </c>
      <c r="BY49" s="111">
        <v>0</v>
      </c>
      <c r="BZ49" s="111">
        <v>0</v>
      </c>
      <c r="CA49" s="111">
        <v>0</v>
      </c>
      <c r="CB49" s="111">
        <v>0</v>
      </c>
      <c r="CC49" s="111">
        <v>0</v>
      </c>
      <c r="CD49" s="112">
        <v>0</v>
      </c>
      <c r="CE49" s="112">
        <v>0</v>
      </c>
      <c r="CF49" s="112">
        <v>0</v>
      </c>
      <c r="CG49" s="112">
        <v>0</v>
      </c>
      <c r="CH49" s="112">
        <v>0</v>
      </c>
      <c r="CI49" s="112">
        <v>0</v>
      </c>
    </row>
    <row r="50" spans="1:87" x14ac:dyDescent="0.3">
      <c r="A50" s="189">
        <v>31152</v>
      </c>
      <c r="B50" s="180" t="s">
        <v>360</v>
      </c>
      <c r="C50" s="72">
        <v>0</v>
      </c>
      <c r="D50" s="89">
        <v>0</v>
      </c>
      <c r="E50" s="89">
        <v>0</v>
      </c>
      <c r="F50" s="89">
        <v>0</v>
      </c>
      <c r="G50" s="89">
        <v>0</v>
      </c>
      <c r="H50" s="89">
        <v>0</v>
      </c>
      <c r="I50" s="89">
        <v>0</v>
      </c>
      <c r="J50" s="89">
        <v>0</v>
      </c>
      <c r="K50" s="89">
        <v>0</v>
      </c>
      <c r="L50" s="89">
        <v>0</v>
      </c>
      <c r="M50" s="89">
        <v>0</v>
      </c>
      <c r="N50" s="89">
        <v>0</v>
      </c>
      <c r="O50" s="89">
        <v>0</v>
      </c>
      <c r="P50" s="89">
        <v>0</v>
      </c>
      <c r="Q50" s="89">
        <v>0</v>
      </c>
      <c r="R50" s="89">
        <v>0</v>
      </c>
      <c r="S50" s="89">
        <v>0</v>
      </c>
      <c r="T50" s="89">
        <v>0</v>
      </c>
      <c r="U50" s="89">
        <v>0</v>
      </c>
      <c r="V50" s="89">
        <v>0</v>
      </c>
      <c r="W50" s="89">
        <v>0</v>
      </c>
      <c r="X50" s="89">
        <v>0</v>
      </c>
      <c r="Y50" s="89">
        <v>0</v>
      </c>
      <c r="Z50" s="89">
        <v>0</v>
      </c>
      <c r="AA50" s="89">
        <v>0</v>
      </c>
      <c r="AB50" s="89">
        <v>0</v>
      </c>
      <c r="AC50" s="89">
        <v>0</v>
      </c>
      <c r="AD50" s="89">
        <v>0</v>
      </c>
      <c r="AE50" s="89">
        <v>0</v>
      </c>
      <c r="AF50" s="89">
        <v>0</v>
      </c>
      <c r="AG50" s="89">
        <v>0</v>
      </c>
      <c r="AH50" s="89">
        <v>0</v>
      </c>
      <c r="AI50" s="89">
        <v>0</v>
      </c>
      <c r="AJ50" s="89">
        <v>0</v>
      </c>
      <c r="AK50" s="89">
        <v>0</v>
      </c>
      <c r="AL50" s="89">
        <v>0</v>
      </c>
      <c r="AM50" s="89">
        <v>0</v>
      </c>
      <c r="AN50" s="89">
        <v>0</v>
      </c>
      <c r="AO50" s="89">
        <v>0</v>
      </c>
      <c r="AP50" s="89">
        <v>0</v>
      </c>
      <c r="AQ50" s="89">
        <v>0</v>
      </c>
      <c r="AR50" s="89">
        <v>0</v>
      </c>
      <c r="AS50" s="89">
        <v>0</v>
      </c>
      <c r="AT50" s="89">
        <v>0</v>
      </c>
      <c r="AU50" s="89">
        <v>0</v>
      </c>
      <c r="AV50" s="89">
        <v>0</v>
      </c>
      <c r="AW50" s="89">
        <v>0</v>
      </c>
      <c r="AX50" s="89">
        <v>0</v>
      </c>
      <c r="AY50" s="89">
        <v>0</v>
      </c>
      <c r="AZ50" s="89">
        <v>0</v>
      </c>
      <c r="BA50" s="89">
        <v>0</v>
      </c>
      <c r="BB50" s="89">
        <v>0</v>
      </c>
      <c r="BC50" s="89">
        <v>0</v>
      </c>
      <c r="BD50" s="89">
        <v>0</v>
      </c>
      <c r="BE50" s="89">
        <v>0</v>
      </c>
      <c r="BF50" s="89">
        <v>0</v>
      </c>
      <c r="BG50" s="89">
        <v>0</v>
      </c>
      <c r="BH50" s="89">
        <v>0</v>
      </c>
      <c r="BI50" s="89">
        <v>0</v>
      </c>
      <c r="BJ50" s="89">
        <v>0</v>
      </c>
      <c r="BK50" s="89">
        <v>0</v>
      </c>
      <c r="BL50" s="89">
        <v>0</v>
      </c>
      <c r="BM50" s="89">
        <v>0</v>
      </c>
      <c r="BN50" s="89">
        <v>0</v>
      </c>
      <c r="BO50" s="89">
        <v>0</v>
      </c>
      <c r="BP50" s="89">
        <v>0</v>
      </c>
      <c r="BQ50" s="89">
        <v>0</v>
      </c>
      <c r="BR50" s="89">
        <v>0</v>
      </c>
      <c r="BS50" s="89">
        <v>0</v>
      </c>
      <c r="BT50" s="89">
        <v>0</v>
      </c>
      <c r="BU50" s="89">
        <v>0</v>
      </c>
      <c r="BV50" s="89">
        <v>0</v>
      </c>
      <c r="BW50" s="89">
        <v>0</v>
      </c>
      <c r="BX50" s="111">
        <v>0</v>
      </c>
      <c r="BY50" s="111">
        <v>0</v>
      </c>
      <c r="BZ50" s="111">
        <v>0</v>
      </c>
      <c r="CA50" s="111">
        <v>0</v>
      </c>
      <c r="CB50" s="111">
        <v>0</v>
      </c>
      <c r="CC50" s="111">
        <v>0</v>
      </c>
      <c r="CD50" s="112">
        <v>0</v>
      </c>
      <c r="CE50" s="112">
        <v>0</v>
      </c>
      <c r="CF50" s="112">
        <v>0</v>
      </c>
      <c r="CG50" s="112">
        <v>0</v>
      </c>
      <c r="CH50" s="112">
        <v>0</v>
      </c>
      <c r="CI50" s="112">
        <v>0</v>
      </c>
    </row>
    <row r="51" spans="1:87" x14ac:dyDescent="0.3">
      <c r="A51" s="189">
        <v>31153</v>
      </c>
      <c r="B51" s="180" t="s">
        <v>361</v>
      </c>
      <c r="C51" s="72">
        <v>0</v>
      </c>
      <c r="D51" s="89">
        <v>0</v>
      </c>
      <c r="E51" s="89">
        <v>0</v>
      </c>
      <c r="F51" s="89">
        <v>0</v>
      </c>
      <c r="G51" s="89">
        <v>0</v>
      </c>
      <c r="H51" s="89">
        <v>0</v>
      </c>
      <c r="I51" s="89">
        <v>0</v>
      </c>
      <c r="J51" s="89">
        <v>0</v>
      </c>
      <c r="K51" s="89">
        <v>0</v>
      </c>
      <c r="L51" s="89">
        <v>0</v>
      </c>
      <c r="M51" s="89">
        <v>0</v>
      </c>
      <c r="N51" s="89">
        <v>0</v>
      </c>
      <c r="O51" s="89">
        <v>0</v>
      </c>
      <c r="P51" s="89">
        <v>0</v>
      </c>
      <c r="Q51" s="89">
        <v>0</v>
      </c>
      <c r="R51" s="89">
        <v>0</v>
      </c>
      <c r="S51" s="89">
        <v>0</v>
      </c>
      <c r="T51" s="89">
        <v>0</v>
      </c>
      <c r="U51" s="89">
        <v>0</v>
      </c>
      <c r="V51" s="89">
        <v>0</v>
      </c>
      <c r="W51" s="89">
        <v>0</v>
      </c>
      <c r="X51" s="89">
        <v>0</v>
      </c>
      <c r="Y51" s="89">
        <v>0</v>
      </c>
      <c r="Z51" s="89">
        <v>0</v>
      </c>
      <c r="AA51" s="89">
        <v>0</v>
      </c>
      <c r="AB51" s="89">
        <v>0</v>
      </c>
      <c r="AC51" s="89">
        <v>0</v>
      </c>
      <c r="AD51" s="89">
        <v>0</v>
      </c>
      <c r="AE51" s="89">
        <v>0</v>
      </c>
      <c r="AF51" s="89">
        <v>0</v>
      </c>
      <c r="AG51" s="89">
        <v>0</v>
      </c>
      <c r="AH51" s="89">
        <v>0</v>
      </c>
      <c r="AI51" s="89">
        <v>0</v>
      </c>
      <c r="AJ51" s="89">
        <v>0</v>
      </c>
      <c r="AK51" s="89">
        <v>0</v>
      </c>
      <c r="AL51" s="89">
        <v>0</v>
      </c>
      <c r="AM51" s="89">
        <v>0</v>
      </c>
      <c r="AN51" s="89">
        <v>0</v>
      </c>
      <c r="AO51" s="89">
        <v>0</v>
      </c>
      <c r="AP51" s="89">
        <v>0</v>
      </c>
      <c r="AQ51" s="89">
        <v>0</v>
      </c>
      <c r="AR51" s="89">
        <v>0</v>
      </c>
      <c r="AS51" s="89">
        <v>0</v>
      </c>
      <c r="AT51" s="89">
        <v>0</v>
      </c>
      <c r="AU51" s="89">
        <v>0</v>
      </c>
      <c r="AV51" s="89">
        <v>0</v>
      </c>
      <c r="AW51" s="89">
        <v>0</v>
      </c>
      <c r="AX51" s="89">
        <v>0</v>
      </c>
      <c r="AY51" s="89">
        <v>0</v>
      </c>
      <c r="AZ51" s="89">
        <v>0</v>
      </c>
      <c r="BA51" s="89">
        <v>0</v>
      </c>
      <c r="BB51" s="89">
        <v>0</v>
      </c>
      <c r="BC51" s="89">
        <v>0</v>
      </c>
      <c r="BD51" s="89">
        <v>0</v>
      </c>
      <c r="BE51" s="89">
        <v>0</v>
      </c>
      <c r="BF51" s="89">
        <v>0</v>
      </c>
      <c r="BG51" s="89">
        <v>0</v>
      </c>
      <c r="BH51" s="89">
        <v>0</v>
      </c>
      <c r="BI51" s="89">
        <v>0</v>
      </c>
      <c r="BJ51" s="89">
        <v>0</v>
      </c>
      <c r="BK51" s="89">
        <v>0</v>
      </c>
      <c r="BL51" s="89">
        <v>0</v>
      </c>
      <c r="BM51" s="89">
        <v>0</v>
      </c>
      <c r="BN51" s="89">
        <v>0</v>
      </c>
      <c r="BO51" s="89">
        <v>0</v>
      </c>
      <c r="BP51" s="89">
        <v>0</v>
      </c>
      <c r="BQ51" s="89">
        <v>0</v>
      </c>
      <c r="BR51" s="89">
        <v>0</v>
      </c>
      <c r="BS51" s="89">
        <v>0</v>
      </c>
      <c r="BT51" s="89">
        <v>0</v>
      </c>
      <c r="BU51" s="89">
        <v>0</v>
      </c>
      <c r="BV51" s="89">
        <v>0</v>
      </c>
      <c r="BW51" s="89">
        <v>0</v>
      </c>
      <c r="BX51" s="111">
        <v>0</v>
      </c>
      <c r="BY51" s="111">
        <v>0</v>
      </c>
      <c r="BZ51" s="111">
        <v>0</v>
      </c>
      <c r="CA51" s="111">
        <v>0</v>
      </c>
      <c r="CB51" s="111">
        <v>0</v>
      </c>
      <c r="CC51" s="111">
        <v>0</v>
      </c>
      <c r="CD51" s="112">
        <v>0</v>
      </c>
      <c r="CE51" s="112">
        <v>0</v>
      </c>
      <c r="CF51" s="112">
        <v>0</v>
      </c>
      <c r="CG51" s="112">
        <v>0</v>
      </c>
      <c r="CH51" s="112">
        <v>0</v>
      </c>
      <c r="CI51" s="112">
        <v>0</v>
      </c>
    </row>
    <row r="52" spans="1:87" x14ac:dyDescent="0.3">
      <c r="A52" s="189">
        <v>31154</v>
      </c>
      <c r="B52" s="180" t="s">
        <v>362</v>
      </c>
      <c r="C52" s="72">
        <v>6433850.0300000003</v>
      </c>
      <c r="D52" s="89">
        <v>6439681.3399999999</v>
      </c>
      <c r="E52" s="89">
        <v>6479337.3399999999</v>
      </c>
      <c r="F52" s="89">
        <v>6518993.3399999999</v>
      </c>
      <c r="G52" s="89">
        <v>6558649.3399999999</v>
      </c>
      <c r="H52" s="89">
        <v>6587339.75</v>
      </c>
      <c r="I52" s="89">
        <v>6626995.75</v>
      </c>
      <c r="J52" s="89">
        <v>6666651.75</v>
      </c>
      <c r="K52" s="89">
        <v>6706307.75</v>
      </c>
      <c r="L52" s="89">
        <v>6745963.75</v>
      </c>
      <c r="M52" s="89">
        <v>6785619.75</v>
      </c>
      <c r="N52" s="89">
        <v>6825275.75</v>
      </c>
      <c r="O52" s="89">
        <v>6864931.75</v>
      </c>
      <c r="P52" s="89">
        <v>6904587.75</v>
      </c>
      <c r="Q52" s="89">
        <v>6944243.75</v>
      </c>
      <c r="R52" s="89">
        <v>6983899.75</v>
      </c>
      <c r="S52" s="89">
        <v>7023555.75</v>
      </c>
      <c r="T52" s="89">
        <v>7063211.75</v>
      </c>
      <c r="U52" s="89">
        <v>7102867.75</v>
      </c>
      <c r="V52" s="89">
        <v>7142523.75</v>
      </c>
      <c r="W52" s="89">
        <v>7182179.75</v>
      </c>
      <c r="X52" s="89">
        <v>7221835.75</v>
      </c>
      <c r="Y52" s="89">
        <v>7261491.75</v>
      </c>
      <c r="Z52" s="89">
        <v>7301147.75</v>
      </c>
      <c r="AA52" s="89">
        <v>7340803.75</v>
      </c>
      <c r="AB52" s="89">
        <v>7390232.1200000001</v>
      </c>
      <c r="AC52" s="89">
        <v>7439660.4900000002</v>
      </c>
      <c r="AD52" s="89">
        <v>7489088.8600000003</v>
      </c>
      <c r="AE52" s="89">
        <v>7538517.2300000004</v>
      </c>
      <c r="AF52" s="89">
        <v>7587945.6000000006</v>
      </c>
      <c r="AG52" s="89">
        <v>7637373.9700000007</v>
      </c>
      <c r="AH52" s="89">
        <v>7686802.3400000008</v>
      </c>
      <c r="AI52" s="89">
        <v>7736230.7100000009</v>
      </c>
      <c r="AJ52" s="89">
        <v>7785659.080000001</v>
      </c>
      <c r="AK52" s="89">
        <v>7835087.4500000011</v>
      </c>
      <c r="AL52" s="89">
        <v>7884515.8200000012</v>
      </c>
      <c r="AM52" s="89">
        <v>7933944.1900000013</v>
      </c>
      <c r="AN52" s="89">
        <v>7983372.5600000015</v>
      </c>
      <c r="AO52" s="89">
        <v>8032800.9300000016</v>
      </c>
      <c r="AP52" s="89">
        <v>8082229.3000000017</v>
      </c>
      <c r="AQ52" s="89">
        <v>8131657.6700000018</v>
      </c>
      <c r="AR52" s="89">
        <v>8181086.0400000019</v>
      </c>
      <c r="AS52" s="89">
        <v>8230514.410000002</v>
      </c>
      <c r="AT52" s="89">
        <v>8279942.7800000021</v>
      </c>
      <c r="AU52" s="89">
        <v>8329371.1500000022</v>
      </c>
      <c r="AV52" s="89">
        <v>8378799.5200000023</v>
      </c>
      <c r="AW52" s="89">
        <v>8428227.8900000025</v>
      </c>
      <c r="AX52" s="89">
        <v>8477656.2600000016</v>
      </c>
      <c r="AY52" s="89">
        <v>8527084.6300000008</v>
      </c>
      <c r="AZ52" s="89">
        <v>8576513</v>
      </c>
      <c r="BA52" s="89">
        <v>8625941.3699999992</v>
      </c>
      <c r="BB52" s="89">
        <v>8675369.7399999984</v>
      </c>
      <c r="BC52" s="89">
        <v>8724798.1099999975</v>
      </c>
      <c r="BD52" s="89">
        <v>8774226.4799999967</v>
      </c>
      <c r="BE52" s="89">
        <v>8823654.8499999959</v>
      </c>
      <c r="BF52" s="89">
        <v>8873083.2199999951</v>
      </c>
      <c r="BG52" s="89">
        <v>8922511.5899999943</v>
      </c>
      <c r="BH52" s="89">
        <v>8971939.9599999934</v>
      </c>
      <c r="BI52" s="89">
        <v>9021368.3299999926</v>
      </c>
      <c r="BJ52" s="89">
        <v>9070796.6999999918</v>
      </c>
      <c r="BK52" s="89">
        <v>9120225.069999991</v>
      </c>
      <c r="BL52" s="89">
        <v>9169653.4399999902</v>
      </c>
      <c r="BM52" s="89">
        <v>9219081.8099999893</v>
      </c>
      <c r="BN52" s="89">
        <v>9268510.1799999885</v>
      </c>
      <c r="BO52" s="89">
        <v>9317938.5499999877</v>
      </c>
      <c r="BP52" s="89">
        <v>9367366.9199999869</v>
      </c>
      <c r="BQ52" s="89">
        <v>9416795.2899999861</v>
      </c>
      <c r="BR52" s="89">
        <v>9466223.6599999852</v>
      </c>
      <c r="BS52" s="89">
        <v>9515652.0299999844</v>
      </c>
      <c r="BT52" s="89">
        <v>9565080.3999999836</v>
      </c>
      <c r="BU52" s="89">
        <v>9614508.7699999828</v>
      </c>
      <c r="BV52" s="89">
        <v>9663937.139999982</v>
      </c>
      <c r="BW52" s="89">
        <v>9713365.5099999812</v>
      </c>
      <c r="BX52" s="111">
        <v>6864931.75</v>
      </c>
      <c r="BY52" s="111">
        <v>7340803.75</v>
      </c>
      <c r="BZ52" s="111">
        <v>7933944.1900000013</v>
      </c>
      <c r="CA52" s="111">
        <v>8527084.6300000008</v>
      </c>
      <c r="CB52" s="111">
        <v>9120225.069999991</v>
      </c>
      <c r="CC52" s="111">
        <v>9713365.5099999812</v>
      </c>
      <c r="CD52" s="112">
        <v>6633815.1799999997</v>
      </c>
      <c r="CE52" s="112">
        <v>7102867.75</v>
      </c>
      <c r="CF52" s="112">
        <v>7637373.9699999997</v>
      </c>
      <c r="CG52" s="112">
        <v>8230514.4100000001</v>
      </c>
      <c r="CH52" s="112">
        <v>8823654.8499999996</v>
      </c>
      <c r="CI52" s="112">
        <v>9416795.2899999991</v>
      </c>
    </row>
    <row r="53" spans="1:87" x14ac:dyDescent="0.3">
      <c r="A53" s="189">
        <v>31175</v>
      </c>
      <c r="B53" s="180" t="s">
        <v>363</v>
      </c>
      <c r="C53" s="72">
        <v>0</v>
      </c>
      <c r="D53" s="89">
        <v>0</v>
      </c>
      <c r="E53" s="89">
        <v>0</v>
      </c>
      <c r="F53" s="89">
        <v>0</v>
      </c>
      <c r="G53" s="89">
        <v>0</v>
      </c>
      <c r="H53" s="89">
        <v>0</v>
      </c>
      <c r="I53" s="89">
        <v>0</v>
      </c>
      <c r="J53" s="89">
        <v>0</v>
      </c>
      <c r="K53" s="89">
        <v>0</v>
      </c>
      <c r="L53" s="89">
        <v>0</v>
      </c>
      <c r="M53" s="89">
        <v>0</v>
      </c>
      <c r="N53" s="89">
        <v>0</v>
      </c>
      <c r="O53" s="89">
        <v>0</v>
      </c>
      <c r="P53" s="89">
        <v>0</v>
      </c>
      <c r="Q53" s="89">
        <v>0</v>
      </c>
      <c r="R53" s="89">
        <v>0</v>
      </c>
      <c r="S53" s="89">
        <v>0</v>
      </c>
      <c r="T53" s="89">
        <v>0</v>
      </c>
      <c r="U53" s="89">
        <v>0</v>
      </c>
      <c r="V53" s="89">
        <v>0</v>
      </c>
      <c r="W53" s="89">
        <v>0</v>
      </c>
      <c r="X53" s="89">
        <v>0</v>
      </c>
      <c r="Y53" s="89">
        <v>0</v>
      </c>
      <c r="Z53" s="89">
        <v>0</v>
      </c>
      <c r="AA53" s="89">
        <v>0</v>
      </c>
      <c r="AB53" s="89">
        <v>0</v>
      </c>
      <c r="AC53" s="89">
        <v>0</v>
      </c>
      <c r="AD53" s="89">
        <v>0</v>
      </c>
      <c r="AE53" s="89">
        <v>0</v>
      </c>
      <c r="AF53" s="89">
        <v>0</v>
      </c>
      <c r="AG53" s="89">
        <v>0</v>
      </c>
      <c r="AH53" s="89">
        <v>0</v>
      </c>
      <c r="AI53" s="89">
        <v>0</v>
      </c>
      <c r="AJ53" s="89">
        <v>0</v>
      </c>
      <c r="AK53" s="89">
        <v>0</v>
      </c>
      <c r="AL53" s="89">
        <v>0</v>
      </c>
      <c r="AM53" s="89">
        <v>0</v>
      </c>
      <c r="AN53" s="89">
        <v>0</v>
      </c>
      <c r="AO53" s="89">
        <v>0</v>
      </c>
      <c r="AP53" s="89">
        <v>0</v>
      </c>
      <c r="AQ53" s="89">
        <v>0</v>
      </c>
      <c r="AR53" s="89">
        <v>0</v>
      </c>
      <c r="AS53" s="89">
        <v>0</v>
      </c>
      <c r="AT53" s="89">
        <v>0</v>
      </c>
      <c r="AU53" s="89">
        <v>0</v>
      </c>
      <c r="AV53" s="89">
        <v>0</v>
      </c>
      <c r="AW53" s="89">
        <v>0</v>
      </c>
      <c r="AX53" s="89">
        <v>0</v>
      </c>
      <c r="AY53" s="89">
        <v>0</v>
      </c>
      <c r="AZ53" s="89">
        <v>0</v>
      </c>
      <c r="BA53" s="89">
        <v>0</v>
      </c>
      <c r="BB53" s="89">
        <v>0</v>
      </c>
      <c r="BC53" s="89">
        <v>0</v>
      </c>
      <c r="BD53" s="89">
        <v>0</v>
      </c>
      <c r="BE53" s="89">
        <v>0</v>
      </c>
      <c r="BF53" s="89">
        <v>0</v>
      </c>
      <c r="BG53" s="89">
        <v>0</v>
      </c>
      <c r="BH53" s="89">
        <v>0</v>
      </c>
      <c r="BI53" s="89">
        <v>0</v>
      </c>
      <c r="BJ53" s="89">
        <v>0</v>
      </c>
      <c r="BK53" s="89">
        <v>0</v>
      </c>
      <c r="BL53" s="89">
        <v>0</v>
      </c>
      <c r="BM53" s="89">
        <v>0</v>
      </c>
      <c r="BN53" s="89">
        <v>0</v>
      </c>
      <c r="BO53" s="89">
        <v>0</v>
      </c>
      <c r="BP53" s="89">
        <v>0</v>
      </c>
      <c r="BQ53" s="89">
        <v>0</v>
      </c>
      <c r="BR53" s="89">
        <v>0</v>
      </c>
      <c r="BS53" s="89">
        <v>0</v>
      </c>
      <c r="BT53" s="89">
        <v>0</v>
      </c>
      <c r="BU53" s="89">
        <v>0</v>
      </c>
      <c r="BV53" s="89">
        <v>0</v>
      </c>
      <c r="BW53" s="89">
        <v>0</v>
      </c>
      <c r="BX53" s="111">
        <v>0</v>
      </c>
      <c r="BY53" s="111">
        <v>0</v>
      </c>
      <c r="BZ53" s="111">
        <v>0</v>
      </c>
      <c r="CA53" s="111">
        <v>0</v>
      </c>
      <c r="CB53" s="111">
        <v>0</v>
      </c>
      <c r="CC53" s="111">
        <v>0</v>
      </c>
      <c r="CD53" s="112">
        <v>0</v>
      </c>
      <c r="CE53" s="112">
        <v>0</v>
      </c>
      <c r="CF53" s="112">
        <v>0</v>
      </c>
      <c r="CG53" s="112">
        <v>0</v>
      </c>
      <c r="CH53" s="112">
        <v>0</v>
      </c>
      <c r="CI53" s="112">
        <v>0</v>
      </c>
    </row>
    <row r="54" spans="1:87" x14ac:dyDescent="0.3">
      <c r="A54" s="189">
        <v>31178</v>
      </c>
      <c r="B54" s="180" t="s">
        <v>364</v>
      </c>
      <c r="C54" s="72">
        <v>0</v>
      </c>
      <c r="D54" s="89">
        <v>0</v>
      </c>
      <c r="E54" s="89">
        <v>0</v>
      </c>
      <c r="F54" s="89">
        <v>0</v>
      </c>
      <c r="G54" s="89">
        <v>0</v>
      </c>
      <c r="H54" s="89">
        <v>0</v>
      </c>
      <c r="I54" s="89">
        <v>0</v>
      </c>
      <c r="J54" s="89">
        <v>0</v>
      </c>
      <c r="K54" s="89">
        <v>0</v>
      </c>
      <c r="L54" s="89">
        <v>0</v>
      </c>
      <c r="M54" s="89">
        <v>0</v>
      </c>
      <c r="N54" s="89">
        <v>0</v>
      </c>
      <c r="O54" s="89">
        <v>0</v>
      </c>
      <c r="P54" s="89">
        <v>0</v>
      </c>
      <c r="Q54" s="89">
        <v>0</v>
      </c>
      <c r="R54" s="89">
        <v>0</v>
      </c>
      <c r="S54" s="89">
        <v>0</v>
      </c>
      <c r="T54" s="89">
        <v>0</v>
      </c>
      <c r="U54" s="89">
        <v>0</v>
      </c>
      <c r="V54" s="89">
        <v>0</v>
      </c>
      <c r="W54" s="89">
        <v>0</v>
      </c>
      <c r="X54" s="89">
        <v>0</v>
      </c>
      <c r="Y54" s="89">
        <v>0</v>
      </c>
      <c r="Z54" s="89">
        <v>0</v>
      </c>
      <c r="AA54" s="89">
        <v>0</v>
      </c>
      <c r="AB54" s="89">
        <v>0</v>
      </c>
      <c r="AC54" s="89">
        <v>0</v>
      </c>
      <c r="AD54" s="89">
        <v>0</v>
      </c>
      <c r="AE54" s="89">
        <v>0</v>
      </c>
      <c r="AF54" s="89">
        <v>0</v>
      </c>
      <c r="AG54" s="89">
        <v>0</v>
      </c>
      <c r="AH54" s="89">
        <v>0</v>
      </c>
      <c r="AI54" s="89">
        <v>0</v>
      </c>
      <c r="AJ54" s="89">
        <v>0</v>
      </c>
      <c r="AK54" s="89">
        <v>0</v>
      </c>
      <c r="AL54" s="89">
        <v>0</v>
      </c>
      <c r="AM54" s="89">
        <v>0</v>
      </c>
      <c r="AN54" s="89">
        <v>0</v>
      </c>
      <c r="AO54" s="89">
        <v>0</v>
      </c>
      <c r="AP54" s="89">
        <v>0</v>
      </c>
      <c r="AQ54" s="89">
        <v>0</v>
      </c>
      <c r="AR54" s="89">
        <v>0</v>
      </c>
      <c r="AS54" s="89">
        <v>0</v>
      </c>
      <c r="AT54" s="89">
        <v>0</v>
      </c>
      <c r="AU54" s="89">
        <v>0</v>
      </c>
      <c r="AV54" s="89">
        <v>0</v>
      </c>
      <c r="AW54" s="89">
        <v>0</v>
      </c>
      <c r="AX54" s="89">
        <v>0</v>
      </c>
      <c r="AY54" s="89">
        <v>0</v>
      </c>
      <c r="AZ54" s="89">
        <v>0</v>
      </c>
      <c r="BA54" s="89">
        <v>0</v>
      </c>
      <c r="BB54" s="89">
        <v>0</v>
      </c>
      <c r="BC54" s="89">
        <v>0</v>
      </c>
      <c r="BD54" s="89">
        <v>0</v>
      </c>
      <c r="BE54" s="89">
        <v>0</v>
      </c>
      <c r="BF54" s="89">
        <v>0</v>
      </c>
      <c r="BG54" s="89">
        <v>0</v>
      </c>
      <c r="BH54" s="89">
        <v>0</v>
      </c>
      <c r="BI54" s="89">
        <v>0</v>
      </c>
      <c r="BJ54" s="89">
        <v>0</v>
      </c>
      <c r="BK54" s="89">
        <v>0</v>
      </c>
      <c r="BL54" s="89">
        <v>0</v>
      </c>
      <c r="BM54" s="89">
        <v>0</v>
      </c>
      <c r="BN54" s="89">
        <v>0</v>
      </c>
      <c r="BO54" s="89">
        <v>0</v>
      </c>
      <c r="BP54" s="89">
        <v>0</v>
      </c>
      <c r="BQ54" s="89">
        <v>0</v>
      </c>
      <c r="BR54" s="89">
        <v>0</v>
      </c>
      <c r="BS54" s="89">
        <v>0</v>
      </c>
      <c r="BT54" s="89">
        <v>0</v>
      </c>
      <c r="BU54" s="89">
        <v>0</v>
      </c>
      <c r="BV54" s="89">
        <v>0</v>
      </c>
      <c r="BW54" s="89">
        <v>0</v>
      </c>
      <c r="BX54" s="111">
        <v>0</v>
      </c>
      <c r="BY54" s="111">
        <v>0</v>
      </c>
      <c r="BZ54" s="111">
        <v>0</v>
      </c>
      <c r="CA54" s="111">
        <v>0</v>
      </c>
      <c r="CB54" s="111">
        <v>0</v>
      </c>
      <c r="CC54" s="111">
        <v>0</v>
      </c>
      <c r="CD54" s="112">
        <v>0</v>
      </c>
      <c r="CE54" s="112">
        <v>0</v>
      </c>
      <c r="CF54" s="112">
        <v>0</v>
      </c>
      <c r="CG54" s="112">
        <v>0</v>
      </c>
      <c r="CH54" s="112">
        <v>0</v>
      </c>
      <c r="CI54" s="112">
        <v>0</v>
      </c>
    </row>
    <row r="55" spans="1:87" x14ac:dyDescent="0.3">
      <c r="A55" s="189">
        <v>31179</v>
      </c>
      <c r="B55" s="180" t="s">
        <v>365</v>
      </c>
      <c r="C55" s="72">
        <v>0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89">
        <v>0</v>
      </c>
      <c r="Q55" s="89">
        <v>0</v>
      </c>
      <c r="R55" s="89">
        <v>0</v>
      </c>
      <c r="S55" s="89">
        <v>0</v>
      </c>
      <c r="T55" s="89">
        <v>0</v>
      </c>
      <c r="U55" s="89">
        <v>0</v>
      </c>
      <c r="V55" s="89">
        <v>0</v>
      </c>
      <c r="W55" s="89">
        <v>0</v>
      </c>
      <c r="X55" s="89">
        <v>0</v>
      </c>
      <c r="Y55" s="89">
        <v>0</v>
      </c>
      <c r="Z55" s="89">
        <v>0</v>
      </c>
      <c r="AA55" s="89">
        <v>0</v>
      </c>
      <c r="AB55" s="89">
        <v>0</v>
      </c>
      <c r="AC55" s="89">
        <v>0</v>
      </c>
      <c r="AD55" s="89">
        <v>0</v>
      </c>
      <c r="AE55" s="89">
        <v>0</v>
      </c>
      <c r="AF55" s="89">
        <v>0</v>
      </c>
      <c r="AG55" s="89">
        <v>0</v>
      </c>
      <c r="AH55" s="89">
        <v>0</v>
      </c>
      <c r="AI55" s="89">
        <v>0</v>
      </c>
      <c r="AJ55" s="89">
        <v>0</v>
      </c>
      <c r="AK55" s="89">
        <v>0</v>
      </c>
      <c r="AL55" s="89">
        <v>0</v>
      </c>
      <c r="AM55" s="89">
        <v>0</v>
      </c>
      <c r="AN55" s="89">
        <v>0</v>
      </c>
      <c r="AO55" s="89">
        <v>0</v>
      </c>
      <c r="AP55" s="89">
        <v>0</v>
      </c>
      <c r="AQ55" s="89">
        <v>0</v>
      </c>
      <c r="AR55" s="89">
        <v>0</v>
      </c>
      <c r="AS55" s="89">
        <v>0</v>
      </c>
      <c r="AT55" s="89">
        <v>0</v>
      </c>
      <c r="AU55" s="89">
        <v>0</v>
      </c>
      <c r="AV55" s="89">
        <v>0</v>
      </c>
      <c r="AW55" s="89">
        <v>0</v>
      </c>
      <c r="AX55" s="89">
        <v>0</v>
      </c>
      <c r="AY55" s="89">
        <v>0</v>
      </c>
      <c r="AZ55" s="89">
        <v>0</v>
      </c>
      <c r="BA55" s="89">
        <v>0</v>
      </c>
      <c r="BB55" s="89">
        <v>0</v>
      </c>
      <c r="BC55" s="89">
        <v>0</v>
      </c>
      <c r="BD55" s="89">
        <v>0</v>
      </c>
      <c r="BE55" s="89">
        <v>0</v>
      </c>
      <c r="BF55" s="89">
        <v>0</v>
      </c>
      <c r="BG55" s="89">
        <v>0</v>
      </c>
      <c r="BH55" s="89">
        <v>0</v>
      </c>
      <c r="BI55" s="89">
        <v>0</v>
      </c>
      <c r="BJ55" s="89">
        <v>0</v>
      </c>
      <c r="BK55" s="89">
        <v>0</v>
      </c>
      <c r="BL55" s="89">
        <v>0</v>
      </c>
      <c r="BM55" s="89">
        <v>0</v>
      </c>
      <c r="BN55" s="89">
        <v>0</v>
      </c>
      <c r="BO55" s="89">
        <v>0</v>
      </c>
      <c r="BP55" s="89">
        <v>0</v>
      </c>
      <c r="BQ55" s="89">
        <v>0</v>
      </c>
      <c r="BR55" s="89">
        <v>0</v>
      </c>
      <c r="BS55" s="89">
        <v>0</v>
      </c>
      <c r="BT55" s="89">
        <v>0</v>
      </c>
      <c r="BU55" s="89">
        <v>0</v>
      </c>
      <c r="BV55" s="89">
        <v>0</v>
      </c>
      <c r="BW55" s="89">
        <v>0</v>
      </c>
      <c r="BX55" s="111">
        <v>0</v>
      </c>
      <c r="BY55" s="111">
        <v>0</v>
      </c>
      <c r="BZ55" s="111">
        <v>0</v>
      </c>
      <c r="CA55" s="111">
        <v>0</v>
      </c>
      <c r="CB55" s="111">
        <v>0</v>
      </c>
      <c r="CC55" s="111">
        <v>0</v>
      </c>
      <c r="CD55" s="112">
        <v>0</v>
      </c>
      <c r="CE55" s="112">
        <v>0</v>
      </c>
      <c r="CF55" s="112">
        <v>0</v>
      </c>
      <c r="CG55" s="112">
        <v>0</v>
      </c>
      <c r="CH55" s="112">
        <v>0</v>
      </c>
      <c r="CI55" s="112">
        <v>0</v>
      </c>
    </row>
    <row r="56" spans="1:87" x14ac:dyDescent="0.3">
      <c r="A56" s="189">
        <v>31230</v>
      </c>
      <c r="B56" s="180" t="s">
        <v>366</v>
      </c>
      <c r="C56" s="72">
        <v>0</v>
      </c>
      <c r="D56" s="89">
        <v>0</v>
      </c>
      <c r="E56" s="89">
        <v>0</v>
      </c>
      <c r="F56" s="89">
        <v>0</v>
      </c>
      <c r="G56" s="89">
        <v>0</v>
      </c>
      <c r="H56" s="89">
        <v>0</v>
      </c>
      <c r="I56" s="89">
        <v>0</v>
      </c>
      <c r="J56" s="89">
        <v>0</v>
      </c>
      <c r="K56" s="89">
        <v>0</v>
      </c>
      <c r="L56" s="89">
        <v>0</v>
      </c>
      <c r="M56" s="89">
        <v>0</v>
      </c>
      <c r="N56" s="89">
        <v>0</v>
      </c>
      <c r="O56" s="89">
        <v>0</v>
      </c>
      <c r="P56" s="89">
        <v>0</v>
      </c>
      <c r="Q56" s="89">
        <v>0</v>
      </c>
      <c r="R56" s="89">
        <v>0</v>
      </c>
      <c r="S56" s="89">
        <v>0</v>
      </c>
      <c r="T56" s="89">
        <v>0</v>
      </c>
      <c r="U56" s="89">
        <v>0</v>
      </c>
      <c r="V56" s="89">
        <v>0</v>
      </c>
      <c r="W56" s="89">
        <v>0</v>
      </c>
      <c r="X56" s="89">
        <v>0</v>
      </c>
      <c r="Y56" s="89">
        <v>0</v>
      </c>
      <c r="Z56" s="89">
        <v>0</v>
      </c>
      <c r="AA56" s="89">
        <v>0</v>
      </c>
      <c r="AB56" s="89">
        <v>0</v>
      </c>
      <c r="AC56" s="89">
        <v>0</v>
      </c>
      <c r="AD56" s="89">
        <v>0</v>
      </c>
      <c r="AE56" s="89">
        <v>0</v>
      </c>
      <c r="AF56" s="89">
        <v>0</v>
      </c>
      <c r="AG56" s="89">
        <v>0</v>
      </c>
      <c r="AH56" s="89">
        <v>0</v>
      </c>
      <c r="AI56" s="89">
        <v>0</v>
      </c>
      <c r="AJ56" s="89">
        <v>0</v>
      </c>
      <c r="AK56" s="89">
        <v>0</v>
      </c>
      <c r="AL56" s="89">
        <v>0</v>
      </c>
      <c r="AM56" s="89">
        <v>0</v>
      </c>
      <c r="AN56" s="89">
        <v>0</v>
      </c>
      <c r="AO56" s="89">
        <v>0</v>
      </c>
      <c r="AP56" s="89">
        <v>0</v>
      </c>
      <c r="AQ56" s="89">
        <v>0</v>
      </c>
      <c r="AR56" s="89">
        <v>0</v>
      </c>
      <c r="AS56" s="89">
        <v>0</v>
      </c>
      <c r="AT56" s="89">
        <v>0</v>
      </c>
      <c r="AU56" s="89">
        <v>0</v>
      </c>
      <c r="AV56" s="89">
        <v>0</v>
      </c>
      <c r="AW56" s="89">
        <v>0</v>
      </c>
      <c r="AX56" s="89">
        <v>0</v>
      </c>
      <c r="AY56" s="89">
        <v>0</v>
      </c>
      <c r="AZ56" s="89">
        <v>0</v>
      </c>
      <c r="BA56" s="89">
        <v>0</v>
      </c>
      <c r="BB56" s="89">
        <v>0</v>
      </c>
      <c r="BC56" s="89">
        <v>0</v>
      </c>
      <c r="BD56" s="89">
        <v>0</v>
      </c>
      <c r="BE56" s="89">
        <v>0</v>
      </c>
      <c r="BF56" s="89">
        <v>0</v>
      </c>
      <c r="BG56" s="89">
        <v>0</v>
      </c>
      <c r="BH56" s="89">
        <v>0</v>
      </c>
      <c r="BI56" s="89">
        <v>0</v>
      </c>
      <c r="BJ56" s="89">
        <v>0</v>
      </c>
      <c r="BK56" s="89">
        <v>0</v>
      </c>
      <c r="BL56" s="89">
        <v>0</v>
      </c>
      <c r="BM56" s="89">
        <v>0</v>
      </c>
      <c r="BN56" s="89">
        <v>0</v>
      </c>
      <c r="BO56" s="89">
        <v>0</v>
      </c>
      <c r="BP56" s="89">
        <v>0</v>
      </c>
      <c r="BQ56" s="89">
        <v>0</v>
      </c>
      <c r="BR56" s="89">
        <v>0</v>
      </c>
      <c r="BS56" s="89">
        <v>0</v>
      </c>
      <c r="BT56" s="89">
        <v>0</v>
      </c>
      <c r="BU56" s="89">
        <v>0</v>
      </c>
      <c r="BV56" s="89">
        <v>0</v>
      </c>
      <c r="BW56" s="89">
        <v>0</v>
      </c>
      <c r="BX56" s="111">
        <v>0</v>
      </c>
      <c r="BY56" s="111">
        <v>0</v>
      </c>
      <c r="BZ56" s="111">
        <v>0</v>
      </c>
      <c r="CA56" s="111">
        <v>0</v>
      </c>
      <c r="CB56" s="111">
        <v>0</v>
      </c>
      <c r="CC56" s="111">
        <v>0</v>
      </c>
      <c r="CD56" s="112">
        <v>0</v>
      </c>
      <c r="CE56" s="112">
        <v>0</v>
      </c>
      <c r="CF56" s="112">
        <v>0</v>
      </c>
      <c r="CG56" s="112">
        <v>0</v>
      </c>
      <c r="CH56" s="112">
        <v>0</v>
      </c>
      <c r="CI56" s="112">
        <v>0</v>
      </c>
    </row>
    <row r="57" spans="1:87" x14ac:dyDescent="0.3">
      <c r="A57" s="189">
        <v>31231</v>
      </c>
      <c r="B57" s="180" t="s">
        <v>367</v>
      </c>
      <c r="C57" s="72">
        <v>0</v>
      </c>
      <c r="D57" s="89">
        <v>0</v>
      </c>
      <c r="E57" s="89">
        <v>0</v>
      </c>
      <c r="F57" s="89">
        <v>0</v>
      </c>
      <c r="G57" s="89">
        <v>0</v>
      </c>
      <c r="H57" s="89">
        <v>0</v>
      </c>
      <c r="I57" s="89">
        <v>0</v>
      </c>
      <c r="J57" s="89">
        <v>0</v>
      </c>
      <c r="K57" s="89">
        <v>0</v>
      </c>
      <c r="L57" s="89">
        <v>0</v>
      </c>
      <c r="M57" s="89">
        <v>0</v>
      </c>
      <c r="N57" s="89">
        <v>0</v>
      </c>
      <c r="O57" s="89">
        <v>0</v>
      </c>
      <c r="P57" s="89">
        <v>0</v>
      </c>
      <c r="Q57" s="89">
        <v>0</v>
      </c>
      <c r="R57" s="89">
        <v>0</v>
      </c>
      <c r="S57" s="89">
        <v>0</v>
      </c>
      <c r="T57" s="89">
        <v>0</v>
      </c>
      <c r="U57" s="89">
        <v>0</v>
      </c>
      <c r="V57" s="89">
        <v>0</v>
      </c>
      <c r="W57" s="89">
        <v>0</v>
      </c>
      <c r="X57" s="89">
        <v>0</v>
      </c>
      <c r="Y57" s="89">
        <v>0</v>
      </c>
      <c r="Z57" s="89">
        <v>0</v>
      </c>
      <c r="AA57" s="89">
        <v>0</v>
      </c>
      <c r="AB57" s="89">
        <v>0</v>
      </c>
      <c r="AC57" s="89">
        <v>0</v>
      </c>
      <c r="AD57" s="89">
        <v>0</v>
      </c>
      <c r="AE57" s="89">
        <v>0</v>
      </c>
      <c r="AF57" s="89">
        <v>0</v>
      </c>
      <c r="AG57" s="89">
        <v>0</v>
      </c>
      <c r="AH57" s="89">
        <v>0</v>
      </c>
      <c r="AI57" s="89">
        <v>0</v>
      </c>
      <c r="AJ57" s="89">
        <v>0</v>
      </c>
      <c r="AK57" s="89">
        <v>0</v>
      </c>
      <c r="AL57" s="89">
        <v>0</v>
      </c>
      <c r="AM57" s="89">
        <v>0</v>
      </c>
      <c r="AN57" s="89">
        <v>0</v>
      </c>
      <c r="AO57" s="89">
        <v>0</v>
      </c>
      <c r="AP57" s="89">
        <v>0</v>
      </c>
      <c r="AQ57" s="89">
        <v>0</v>
      </c>
      <c r="AR57" s="89">
        <v>0</v>
      </c>
      <c r="AS57" s="89">
        <v>0</v>
      </c>
      <c r="AT57" s="89">
        <v>0</v>
      </c>
      <c r="AU57" s="89">
        <v>0</v>
      </c>
      <c r="AV57" s="89">
        <v>0</v>
      </c>
      <c r="AW57" s="89">
        <v>0</v>
      </c>
      <c r="AX57" s="89">
        <v>0</v>
      </c>
      <c r="AY57" s="89">
        <v>0</v>
      </c>
      <c r="AZ57" s="89">
        <v>0</v>
      </c>
      <c r="BA57" s="89">
        <v>0</v>
      </c>
      <c r="BB57" s="89">
        <v>0</v>
      </c>
      <c r="BC57" s="89">
        <v>0</v>
      </c>
      <c r="BD57" s="89">
        <v>0</v>
      </c>
      <c r="BE57" s="89">
        <v>0</v>
      </c>
      <c r="BF57" s="89">
        <v>0</v>
      </c>
      <c r="BG57" s="89">
        <v>0</v>
      </c>
      <c r="BH57" s="89">
        <v>0</v>
      </c>
      <c r="BI57" s="89">
        <v>0</v>
      </c>
      <c r="BJ57" s="89">
        <v>0</v>
      </c>
      <c r="BK57" s="89">
        <v>0</v>
      </c>
      <c r="BL57" s="89">
        <v>0</v>
      </c>
      <c r="BM57" s="89">
        <v>0</v>
      </c>
      <c r="BN57" s="89">
        <v>0</v>
      </c>
      <c r="BO57" s="89">
        <v>0</v>
      </c>
      <c r="BP57" s="89">
        <v>0</v>
      </c>
      <c r="BQ57" s="89">
        <v>0</v>
      </c>
      <c r="BR57" s="89">
        <v>0</v>
      </c>
      <c r="BS57" s="89">
        <v>0</v>
      </c>
      <c r="BT57" s="89">
        <v>0</v>
      </c>
      <c r="BU57" s="89">
        <v>0</v>
      </c>
      <c r="BV57" s="89">
        <v>0</v>
      </c>
      <c r="BW57" s="89">
        <v>0</v>
      </c>
      <c r="BX57" s="111">
        <v>0</v>
      </c>
      <c r="BY57" s="111">
        <v>0</v>
      </c>
      <c r="BZ57" s="111">
        <v>0</v>
      </c>
      <c r="CA57" s="111">
        <v>0</v>
      </c>
      <c r="CB57" s="111">
        <v>0</v>
      </c>
      <c r="CC57" s="111">
        <v>0</v>
      </c>
      <c r="CD57" s="112">
        <v>0</v>
      </c>
      <c r="CE57" s="112">
        <v>0</v>
      </c>
      <c r="CF57" s="112">
        <v>0</v>
      </c>
      <c r="CG57" s="112">
        <v>0</v>
      </c>
      <c r="CH57" s="112">
        <v>0</v>
      </c>
      <c r="CI57" s="112">
        <v>0</v>
      </c>
    </row>
    <row r="58" spans="1:87" x14ac:dyDescent="0.3">
      <c r="A58" s="189">
        <v>31232</v>
      </c>
      <c r="B58" s="180" t="s">
        <v>368</v>
      </c>
      <c r="C58" s="72">
        <v>0</v>
      </c>
      <c r="D58" s="89">
        <v>0</v>
      </c>
      <c r="E58" s="89">
        <v>0</v>
      </c>
      <c r="F58" s="89">
        <v>0</v>
      </c>
      <c r="G58" s="89">
        <v>0</v>
      </c>
      <c r="H58" s="89">
        <v>0</v>
      </c>
      <c r="I58" s="89">
        <v>0</v>
      </c>
      <c r="J58" s="89">
        <v>0</v>
      </c>
      <c r="K58" s="89">
        <v>0</v>
      </c>
      <c r="L58" s="89">
        <v>0</v>
      </c>
      <c r="M58" s="89">
        <v>0</v>
      </c>
      <c r="N58" s="89">
        <v>0</v>
      </c>
      <c r="O58" s="89">
        <v>0</v>
      </c>
      <c r="P58" s="89">
        <v>0</v>
      </c>
      <c r="Q58" s="89">
        <v>0</v>
      </c>
      <c r="R58" s="89">
        <v>0</v>
      </c>
      <c r="S58" s="89">
        <v>0</v>
      </c>
      <c r="T58" s="89">
        <v>0</v>
      </c>
      <c r="U58" s="89">
        <v>0</v>
      </c>
      <c r="V58" s="89">
        <v>0</v>
      </c>
      <c r="W58" s="89">
        <v>0</v>
      </c>
      <c r="X58" s="89">
        <v>0</v>
      </c>
      <c r="Y58" s="89">
        <v>0</v>
      </c>
      <c r="Z58" s="89">
        <v>0</v>
      </c>
      <c r="AA58" s="89">
        <v>0</v>
      </c>
      <c r="AB58" s="89">
        <v>0</v>
      </c>
      <c r="AC58" s="89">
        <v>0</v>
      </c>
      <c r="AD58" s="89">
        <v>0</v>
      </c>
      <c r="AE58" s="89">
        <v>0</v>
      </c>
      <c r="AF58" s="89">
        <v>0</v>
      </c>
      <c r="AG58" s="89">
        <v>0</v>
      </c>
      <c r="AH58" s="89">
        <v>0</v>
      </c>
      <c r="AI58" s="89">
        <v>0</v>
      </c>
      <c r="AJ58" s="89">
        <v>0</v>
      </c>
      <c r="AK58" s="89">
        <v>0</v>
      </c>
      <c r="AL58" s="89">
        <v>0</v>
      </c>
      <c r="AM58" s="89">
        <v>0</v>
      </c>
      <c r="AN58" s="89">
        <v>0</v>
      </c>
      <c r="AO58" s="89">
        <v>0</v>
      </c>
      <c r="AP58" s="89">
        <v>0</v>
      </c>
      <c r="AQ58" s="89">
        <v>0</v>
      </c>
      <c r="AR58" s="89">
        <v>0</v>
      </c>
      <c r="AS58" s="89">
        <v>0</v>
      </c>
      <c r="AT58" s="89">
        <v>0</v>
      </c>
      <c r="AU58" s="89">
        <v>0</v>
      </c>
      <c r="AV58" s="89">
        <v>0</v>
      </c>
      <c r="AW58" s="89">
        <v>0</v>
      </c>
      <c r="AX58" s="89">
        <v>0</v>
      </c>
      <c r="AY58" s="89">
        <v>0</v>
      </c>
      <c r="AZ58" s="89">
        <v>0</v>
      </c>
      <c r="BA58" s="89">
        <v>0</v>
      </c>
      <c r="BB58" s="89">
        <v>0</v>
      </c>
      <c r="BC58" s="89">
        <v>0</v>
      </c>
      <c r="BD58" s="89">
        <v>0</v>
      </c>
      <c r="BE58" s="89">
        <v>0</v>
      </c>
      <c r="BF58" s="89">
        <v>0</v>
      </c>
      <c r="BG58" s="89">
        <v>0</v>
      </c>
      <c r="BH58" s="89">
        <v>0</v>
      </c>
      <c r="BI58" s="89">
        <v>0</v>
      </c>
      <c r="BJ58" s="89">
        <v>0</v>
      </c>
      <c r="BK58" s="89">
        <v>0</v>
      </c>
      <c r="BL58" s="89">
        <v>0</v>
      </c>
      <c r="BM58" s="89">
        <v>0</v>
      </c>
      <c r="BN58" s="89">
        <v>0</v>
      </c>
      <c r="BO58" s="89">
        <v>0</v>
      </c>
      <c r="BP58" s="89">
        <v>0</v>
      </c>
      <c r="BQ58" s="89">
        <v>0</v>
      </c>
      <c r="BR58" s="89">
        <v>0</v>
      </c>
      <c r="BS58" s="89">
        <v>0</v>
      </c>
      <c r="BT58" s="89">
        <v>0</v>
      </c>
      <c r="BU58" s="89">
        <v>0</v>
      </c>
      <c r="BV58" s="89">
        <v>0</v>
      </c>
      <c r="BW58" s="89">
        <v>0</v>
      </c>
      <c r="BX58" s="111">
        <v>0</v>
      </c>
      <c r="BY58" s="111">
        <v>0</v>
      </c>
      <c r="BZ58" s="111">
        <v>0</v>
      </c>
      <c r="CA58" s="111">
        <v>0</v>
      </c>
      <c r="CB58" s="111">
        <v>0</v>
      </c>
      <c r="CC58" s="111">
        <v>0</v>
      </c>
      <c r="CD58" s="112">
        <v>0</v>
      </c>
      <c r="CE58" s="112">
        <v>0</v>
      </c>
      <c r="CF58" s="112">
        <v>0</v>
      </c>
      <c r="CG58" s="112">
        <v>0</v>
      </c>
      <c r="CH58" s="112">
        <v>0</v>
      </c>
      <c r="CI58" s="112">
        <v>0</v>
      </c>
    </row>
    <row r="59" spans="1:87" x14ac:dyDescent="0.3">
      <c r="A59" s="189">
        <v>31240</v>
      </c>
      <c r="B59" s="180" t="s">
        <v>369</v>
      </c>
      <c r="C59" s="72">
        <v>35756475.199999988</v>
      </c>
      <c r="D59" s="89">
        <v>35431402.61999999</v>
      </c>
      <c r="E59" s="89">
        <v>36796274.249999993</v>
      </c>
      <c r="F59" s="89">
        <v>36949859.539999999</v>
      </c>
      <c r="G59" s="89">
        <v>37567681.419999994</v>
      </c>
      <c r="H59" s="89">
        <v>38448528.399999991</v>
      </c>
      <c r="I59" s="89">
        <v>39571447.789999984</v>
      </c>
      <c r="J59" s="89">
        <v>40347907.689999975</v>
      </c>
      <c r="K59" s="89">
        <v>40683027.759999983</v>
      </c>
      <c r="L59" s="89">
        <v>41544426.11999999</v>
      </c>
      <c r="M59" s="89">
        <v>42919031.389999986</v>
      </c>
      <c r="N59" s="89">
        <v>43391547.469999984</v>
      </c>
      <c r="O59" s="89">
        <v>43993722.549999982</v>
      </c>
      <c r="P59" s="89">
        <v>44336534.139999986</v>
      </c>
      <c r="Q59" s="89">
        <v>44820134.409999989</v>
      </c>
      <c r="R59" s="89">
        <v>45350532.204999991</v>
      </c>
      <c r="S59" s="89">
        <v>45892328.779999994</v>
      </c>
      <c r="T59" s="89">
        <v>46431058.414999999</v>
      </c>
      <c r="U59" s="89">
        <v>46840046.954999998</v>
      </c>
      <c r="V59" s="89">
        <v>47526797.335000001</v>
      </c>
      <c r="W59" s="89">
        <v>47989362.505000003</v>
      </c>
      <c r="X59" s="89">
        <v>48677790.815000005</v>
      </c>
      <c r="Y59" s="89">
        <v>49259781.105000012</v>
      </c>
      <c r="Z59" s="89">
        <v>49938140.995000012</v>
      </c>
      <c r="AA59" s="89">
        <v>50486989.93500001</v>
      </c>
      <c r="AB59" s="89">
        <v>51010680.485000014</v>
      </c>
      <c r="AC59" s="89">
        <v>51533277.500000015</v>
      </c>
      <c r="AD59" s="89">
        <v>52065522.725000009</v>
      </c>
      <c r="AE59" s="89">
        <v>52598460.560000002</v>
      </c>
      <c r="AF59" s="89">
        <v>53132090.994999997</v>
      </c>
      <c r="AG59" s="89">
        <v>53666414.039999992</v>
      </c>
      <c r="AH59" s="89">
        <v>54189596.354999989</v>
      </c>
      <c r="AI59" s="89">
        <v>54633217.499999993</v>
      </c>
      <c r="AJ59" s="89">
        <v>54933839.084999986</v>
      </c>
      <c r="AK59" s="89">
        <v>55446976.529999986</v>
      </c>
      <c r="AL59" s="89">
        <v>55961088.914999984</v>
      </c>
      <c r="AM59" s="89">
        <v>56462676.209999993</v>
      </c>
      <c r="AN59" s="89">
        <v>56832688.61999999</v>
      </c>
      <c r="AO59" s="89">
        <v>57229751.179999992</v>
      </c>
      <c r="AP59" s="89">
        <v>57628546.379999995</v>
      </c>
      <c r="AQ59" s="89">
        <v>58028796.469999991</v>
      </c>
      <c r="AR59" s="89">
        <v>58430779.179999992</v>
      </c>
      <c r="AS59" s="89">
        <v>58770129.319999993</v>
      </c>
      <c r="AT59" s="89">
        <v>59176394.749999993</v>
      </c>
      <c r="AU59" s="89">
        <v>59584392.819999993</v>
      </c>
      <c r="AV59" s="89">
        <v>59557623.539999992</v>
      </c>
      <c r="AW59" s="89">
        <v>59936380.449999996</v>
      </c>
      <c r="AX59" s="89">
        <v>60317355.779999994</v>
      </c>
      <c r="AY59" s="89">
        <v>60670549.529999994</v>
      </c>
      <c r="AZ59" s="89">
        <v>61060201.299999997</v>
      </c>
      <c r="BA59" s="89">
        <v>61451962.504999995</v>
      </c>
      <c r="BB59" s="89">
        <v>61845833.089999996</v>
      </c>
      <c r="BC59" s="89">
        <v>62241813.064999998</v>
      </c>
      <c r="BD59" s="89">
        <v>62639902.420000002</v>
      </c>
      <c r="BE59" s="89">
        <v>63040101.155000001</v>
      </c>
      <c r="BF59" s="89">
        <v>63442409.270000003</v>
      </c>
      <c r="BG59" s="89">
        <v>63846826.765000001</v>
      </c>
      <c r="BH59" s="89">
        <v>64253353.649999999</v>
      </c>
      <c r="BI59" s="89">
        <v>64661989.914999999</v>
      </c>
      <c r="BJ59" s="89">
        <v>65072735.560000002</v>
      </c>
      <c r="BK59" s="89">
        <v>64585118.625</v>
      </c>
      <c r="BL59" s="89">
        <v>65192833.504999995</v>
      </c>
      <c r="BM59" s="89">
        <v>65801196.629999988</v>
      </c>
      <c r="BN59" s="89">
        <v>66410207.984999985</v>
      </c>
      <c r="BO59" s="89">
        <v>67019867.55999998</v>
      </c>
      <c r="BP59" s="89">
        <v>67630175.36499998</v>
      </c>
      <c r="BQ59" s="89">
        <v>68241131.399999976</v>
      </c>
      <c r="BR59" s="89">
        <v>68849588.094999984</v>
      </c>
      <c r="BS59" s="89">
        <v>69461880.569999993</v>
      </c>
      <c r="BT59" s="89">
        <v>69915071.274999991</v>
      </c>
      <c r="BU59" s="89">
        <v>70519439.030000001</v>
      </c>
      <c r="BV59" s="89">
        <v>71124597.885000005</v>
      </c>
      <c r="BW59" s="89">
        <v>70919839.160000011</v>
      </c>
      <c r="BX59" s="111">
        <v>43993722.549999982</v>
      </c>
      <c r="BY59" s="111">
        <v>50486989.93500001</v>
      </c>
      <c r="BZ59" s="111">
        <v>56462676.209999993</v>
      </c>
      <c r="CA59" s="111">
        <v>60670549.529999994</v>
      </c>
      <c r="CB59" s="111">
        <v>64585118.625</v>
      </c>
      <c r="CC59" s="111">
        <v>70919839.160000011</v>
      </c>
      <c r="CD59" s="112">
        <v>39492410.170000002</v>
      </c>
      <c r="CE59" s="112">
        <v>47041786.170000002</v>
      </c>
      <c r="CF59" s="112">
        <v>53547756.219999999</v>
      </c>
      <c r="CG59" s="112">
        <v>58663543.399999999</v>
      </c>
      <c r="CH59" s="112">
        <v>62985599.759999998</v>
      </c>
      <c r="CI59" s="112">
        <v>68128534.390000001</v>
      </c>
    </row>
    <row r="60" spans="1:87" x14ac:dyDescent="0.3">
      <c r="A60" s="189">
        <v>31241</v>
      </c>
      <c r="B60" s="180" t="s">
        <v>370</v>
      </c>
      <c r="C60" s="72">
        <v>0</v>
      </c>
      <c r="D60" s="89">
        <v>0</v>
      </c>
      <c r="E60" s="89">
        <v>0</v>
      </c>
      <c r="F60" s="89">
        <v>0</v>
      </c>
      <c r="G60" s="89">
        <v>0</v>
      </c>
      <c r="H60" s="89">
        <v>0</v>
      </c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0</v>
      </c>
      <c r="O60" s="89">
        <v>0</v>
      </c>
      <c r="P60" s="89">
        <v>0</v>
      </c>
      <c r="Q60" s="89">
        <v>0</v>
      </c>
      <c r="R60" s="89">
        <v>0</v>
      </c>
      <c r="S60" s="89">
        <v>0</v>
      </c>
      <c r="T60" s="89">
        <v>0</v>
      </c>
      <c r="U60" s="89">
        <v>0</v>
      </c>
      <c r="V60" s="89">
        <v>0</v>
      </c>
      <c r="W60" s="89">
        <v>0</v>
      </c>
      <c r="X60" s="89">
        <v>0</v>
      </c>
      <c r="Y60" s="89">
        <v>0</v>
      </c>
      <c r="Z60" s="89">
        <v>0</v>
      </c>
      <c r="AA60" s="89">
        <v>0</v>
      </c>
      <c r="AB60" s="89">
        <v>0</v>
      </c>
      <c r="AC60" s="89">
        <v>0</v>
      </c>
      <c r="AD60" s="89">
        <v>0</v>
      </c>
      <c r="AE60" s="89">
        <v>0</v>
      </c>
      <c r="AF60" s="89">
        <v>0</v>
      </c>
      <c r="AG60" s="89">
        <v>0</v>
      </c>
      <c r="AH60" s="89">
        <v>0</v>
      </c>
      <c r="AI60" s="89">
        <v>0</v>
      </c>
      <c r="AJ60" s="89">
        <v>0</v>
      </c>
      <c r="AK60" s="89">
        <v>0</v>
      </c>
      <c r="AL60" s="89">
        <v>0</v>
      </c>
      <c r="AM60" s="89">
        <v>0</v>
      </c>
      <c r="AN60" s="89">
        <v>0</v>
      </c>
      <c r="AO60" s="89">
        <v>0</v>
      </c>
      <c r="AP60" s="89">
        <v>0</v>
      </c>
      <c r="AQ60" s="89">
        <v>0</v>
      </c>
      <c r="AR60" s="89">
        <v>0</v>
      </c>
      <c r="AS60" s="89">
        <v>0</v>
      </c>
      <c r="AT60" s="89">
        <v>0</v>
      </c>
      <c r="AU60" s="89">
        <v>0</v>
      </c>
      <c r="AV60" s="89">
        <v>0</v>
      </c>
      <c r="AW60" s="89">
        <v>0</v>
      </c>
      <c r="AX60" s="89">
        <v>0</v>
      </c>
      <c r="AY60" s="89">
        <v>0</v>
      </c>
      <c r="AZ60" s="89">
        <v>0</v>
      </c>
      <c r="BA60" s="89">
        <v>0</v>
      </c>
      <c r="BB60" s="89">
        <v>0</v>
      </c>
      <c r="BC60" s="89">
        <v>0</v>
      </c>
      <c r="BD60" s="89">
        <v>0</v>
      </c>
      <c r="BE60" s="89">
        <v>0</v>
      </c>
      <c r="BF60" s="89">
        <v>0</v>
      </c>
      <c r="BG60" s="89">
        <v>0</v>
      </c>
      <c r="BH60" s="89">
        <v>0</v>
      </c>
      <c r="BI60" s="89">
        <v>0</v>
      </c>
      <c r="BJ60" s="89">
        <v>0</v>
      </c>
      <c r="BK60" s="89">
        <v>0</v>
      </c>
      <c r="BL60" s="89">
        <v>0</v>
      </c>
      <c r="BM60" s="89">
        <v>0</v>
      </c>
      <c r="BN60" s="89">
        <v>0</v>
      </c>
      <c r="BO60" s="89">
        <v>0</v>
      </c>
      <c r="BP60" s="89">
        <v>0</v>
      </c>
      <c r="BQ60" s="89">
        <v>0</v>
      </c>
      <c r="BR60" s="89">
        <v>0</v>
      </c>
      <c r="BS60" s="89">
        <v>0</v>
      </c>
      <c r="BT60" s="89">
        <v>0</v>
      </c>
      <c r="BU60" s="89">
        <v>0</v>
      </c>
      <c r="BV60" s="89">
        <v>0</v>
      </c>
      <c r="BW60" s="89">
        <v>0</v>
      </c>
      <c r="BX60" s="111">
        <v>0</v>
      </c>
      <c r="BY60" s="111">
        <v>0</v>
      </c>
      <c r="BZ60" s="111">
        <v>0</v>
      </c>
      <c r="CA60" s="111">
        <v>0</v>
      </c>
      <c r="CB60" s="111">
        <v>0</v>
      </c>
      <c r="CC60" s="111">
        <v>0</v>
      </c>
      <c r="CD60" s="112">
        <v>0</v>
      </c>
      <c r="CE60" s="112">
        <v>0</v>
      </c>
      <c r="CF60" s="112">
        <v>0</v>
      </c>
      <c r="CG60" s="112">
        <v>0</v>
      </c>
      <c r="CH60" s="112">
        <v>0</v>
      </c>
      <c r="CI60" s="112">
        <v>0</v>
      </c>
    </row>
    <row r="61" spans="1:87" x14ac:dyDescent="0.3">
      <c r="A61" s="189">
        <v>31242</v>
      </c>
      <c r="B61" s="180" t="s">
        <v>371</v>
      </c>
      <c r="C61" s="72">
        <v>0</v>
      </c>
      <c r="D61" s="89">
        <v>0</v>
      </c>
      <c r="E61" s="89">
        <v>0</v>
      </c>
      <c r="F61" s="89">
        <v>0</v>
      </c>
      <c r="G61" s="89">
        <v>0</v>
      </c>
      <c r="H61" s="89">
        <v>0</v>
      </c>
      <c r="I61" s="89">
        <v>0</v>
      </c>
      <c r="J61" s="89">
        <v>0</v>
      </c>
      <c r="K61" s="89">
        <v>0</v>
      </c>
      <c r="L61" s="89">
        <v>0</v>
      </c>
      <c r="M61" s="89">
        <v>0</v>
      </c>
      <c r="N61" s="89">
        <v>0</v>
      </c>
      <c r="O61" s="89">
        <v>0</v>
      </c>
      <c r="P61" s="89">
        <v>0</v>
      </c>
      <c r="Q61" s="89">
        <v>0</v>
      </c>
      <c r="R61" s="89">
        <v>0</v>
      </c>
      <c r="S61" s="89">
        <v>0</v>
      </c>
      <c r="T61" s="89">
        <v>0</v>
      </c>
      <c r="U61" s="89">
        <v>0</v>
      </c>
      <c r="V61" s="89">
        <v>0</v>
      </c>
      <c r="W61" s="89">
        <v>0</v>
      </c>
      <c r="X61" s="89">
        <v>0</v>
      </c>
      <c r="Y61" s="89">
        <v>0</v>
      </c>
      <c r="Z61" s="89">
        <v>0</v>
      </c>
      <c r="AA61" s="89">
        <v>0</v>
      </c>
      <c r="AB61" s="89">
        <v>0</v>
      </c>
      <c r="AC61" s="89">
        <v>0</v>
      </c>
      <c r="AD61" s="89">
        <v>0</v>
      </c>
      <c r="AE61" s="89">
        <v>0</v>
      </c>
      <c r="AF61" s="89">
        <v>0</v>
      </c>
      <c r="AG61" s="89">
        <v>0</v>
      </c>
      <c r="AH61" s="89">
        <v>0</v>
      </c>
      <c r="AI61" s="89">
        <v>0</v>
      </c>
      <c r="AJ61" s="89">
        <v>0</v>
      </c>
      <c r="AK61" s="89">
        <v>0</v>
      </c>
      <c r="AL61" s="89">
        <v>0</v>
      </c>
      <c r="AM61" s="89">
        <v>0</v>
      </c>
      <c r="AN61" s="89">
        <v>0</v>
      </c>
      <c r="AO61" s="89">
        <v>0</v>
      </c>
      <c r="AP61" s="89">
        <v>0</v>
      </c>
      <c r="AQ61" s="89">
        <v>0</v>
      </c>
      <c r="AR61" s="89">
        <v>0</v>
      </c>
      <c r="AS61" s="89">
        <v>0</v>
      </c>
      <c r="AT61" s="89">
        <v>0</v>
      </c>
      <c r="AU61" s="89">
        <v>0</v>
      </c>
      <c r="AV61" s="89">
        <v>0</v>
      </c>
      <c r="AW61" s="89">
        <v>0</v>
      </c>
      <c r="AX61" s="89">
        <v>0</v>
      </c>
      <c r="AY61" s="89">
        <v>0</v>
      </c>
      <c r="AZ61" s="89">
        <v>0</v>
      </c>
      <c r="BA61" s="89">
        <v>0</v>
      </c>
      <c r="BB61" s="89">
        <v>0</v>
      </c>
      <c r="BC61" s="89">
        <v>0</v>
      </c>
      <c r="BD61" s="89">
        <v>0</v>
      </c>
      <c r="BE61" s="89">
        <v>0</v>
      </c>
      <c r="BF61" s="89">
        <v>0</v>
      </c>
      <c r="BG61" s="89">
        <v>0</v>
      </c>
      <c r="BH61" s="89">
        <v>0</v>
      </c>
      <c r="BI61" s="89">
        <v>0</v>
      </c>
      <c r="BJ61" s="89">
        <v>0</v>
      </c>
      <c r="BK61" s="89">
        <v>0</v>
      </c>
      <c r="BL61" s="89">
        <v>0</v>
      </c>
      <c r="BM61" s="89">
        <v>0</v>
      </c>
      <c r="BN61" s="89">
        <v>0</v>
      </c>
      <c r="BO61" s="89">
        <v>0</v>
      </c>
      <c r="BP61" s="89">
        <v>0</v>
      </c>
      <c r="BQ61" s="89">
        <v>0</v>
      </c>
      <c r="BR61" s="89">
        <v>0</v>
      </c>
      <c r="BS61" s="89">
        <v>0</v>
      </c>
      <c r="BT61" s="89">
        <v>0</v>
      </c>
      <c r="BU61" s="89">
        <v>0</v>
      </c>
      <c r="BV61" s="89">
        <v>0</v>
      </c>
      <c r="BW61" s="89">
        <v>0</v>
      </c>
      <c r="BX61" s="111">
        <v>0</v>
      </c>
      <c r="BY61" s="111">
        <v>0</v>
      </c>
      <c r="BZ61" s="111">
        <v>0</v>
      </c>
      <c r="CA61" s="111">
        <v>0</v>
      </c>
      <c r="CB61" s="111">
        <v>0</v>
      </c>
      <c r="CC61" s="111">
        <v>0</v>
      </c>
      <c r="CD61" s="112">
        <v>0</v>
      </c>
      <c r="CE61" s="112">
        <v>0</v>
      </c>
      <c r="CF61" s="112">
        <v>0</v>
      </c>
      <c r="CG61" s="112">
        <v>0</v>
      </c>
      <c r="CH61" s="112">
        <v>0</v>
      </c>
      <c r="CI61" s="112">
        <v>0</v>
      </c>
    </row>
    <row r="62" spans="1:87" x14ac:dyDescent="0.3">
      <c r="A62" s="189">
        <v>31243</v>
      </c>
      <c r="B62" s="180" t="s">
        <v>372</v>
      </c>
      <c r="C62" s="72">
        <v>0</v>
      </c>
      <c r="D62" s="89">
        <v>0</v>
      </c>
      <c r="E62" s="89">
        <v>0</v>
      </c>
      <c r="F62" s="89">
        <v>0</v>
      </c>
      <c r="G62" s="89">
        <v>0</v>
      </c>
      <c r="H62" s="89">
        <v>0</v>
      </c>
      <c r="I62" s="89">
        <v>0</v>
      </c>
      <c r="J62" s="89">
        <v>0</v>
      </c>
      <c r="K62" s="89">
        <v>0</v>
      </c>
      <c r="L62" s="89">
        <v>0</v>
      </c>
      <c r="M62" s="89">
        <v>0</v>
      </c>
      <c r="N62" s="89">
        <v>0</v>
      </c>
      <c r="O62" s="89">
        <v>0</v>
      </c>
      <c r="P62" s="89">
        <v>0</v>
      </c>
      <c r="Q62" s="89">
        <v>0</v>
      </c>
      <c r="R62" s="89">
        <v>0</v>
      </c>
      <c r="S62" s="89">
        <v>0</v>
      </c>
      <c r="T62" s="89">
        <v>0</v>
      </c>
      <c r="U62" s="89">
        <v>0</v>
      </c>
      <c r="V62" s="89">
        <v>0</v>
      </c>
      <c r="W62" s="89">
        <v>0</v>
      </c>
      <c r="X62" s="89">
        <v>0</v>
      </c>
      <c r="Y62" s="89">
        <v>0</v>
      </c>
      <c r="Z62" s="89">
        <v>0</v>
      </c>
      <c r="AA62" s="89">
        <v>0</v>
      </c>
      <c r="AB62" s="89">
        <v>0</v>
      </c>
      <c r="AC62" s="89">
        <v>0</v>
      </c>
      <c r="AD62" s="89">
        <v>0</v>
      </c>
      <c r="AE62" s="89">
        <v>0</v>
      </c>
      <c r="AF62" s="89">
        <v>0</v>
      </c>
      <c r="AG62" s="89">
        <v>0</v>
      </c>
      <c r="AH62" s="89">
        <v>0</v>
      </c>
      <c r="AI62" s="89">
        <v>0</v>
      </c>
      <c r="AJ62" s="89">
        <v>0</v>
      </c>
      <c r="AK62" s="89">
        <v>0</v>
      </c>
      <c r="AL62" s="89">
        <v>0</v>
      </c>
      <c r="AM62" s="89">
        <v>0</v>
      </c>
      <c r="AN62" s="89">
        <v>0</v>
      </c>
      <c r="AO62" s="89">
        <v>0</v>
      </c>
      <c r="AP62" s="89">
        <v>0</v>
      </c>
      <c r="AQ62" s="89">
        <v>0</v>
      </c>
      <c r="AR62" s="89">
        <v>0</v>
      </c>
      <c r="AS62" s="89">
        <v>0</v>
      </c>
      <c r="AT62" s="89">
        <v>0</v>
      </c>
      <c r="AU62" s="89">
        <v>0</v>
      </c>
      <c r="AV62" s="89">
        <v>0</v>
      </c>
      <c r="AW62" s="89">
        <v>0</v>
      </c>
      <c r="AX62" s="89">
        <v>0</v>
      </c>
      <c r="AY62" s="89">
        <v>0</v>
      </c>
      <c r="AZ62" s="89">
        <v>0</v>
      </c>
      <c r="BA62" s="89">
        <v>0</v>
      </c>
      <c r="BB62" s="89">
        <v>0</v>
      </c>
      <c r="BC62" s="89">
        <v>0</v>
      </c>
      <c r="BD62" s="89">
        <v>0</v>
      </c>
      <c r="BE62" s="89">
        <v>0</v>
      </c>
      <c r="BF62" s="89">
        <v>0</v>
      </c>
      <c r="BG62" s="89">
        <v>0</v>
      </c>
      <c r="BH62" s="89">
        <v>0</v>
      </c>
      <c r="BI62" s="89">
        <v>0</v>
      </c>
      <c r="BJ62" s="89">
        <v>0</v>
      </c>
      <c r="BK62" s="89">
        <v>0</v>
      </c>
      <c r="BL62" s="89">
        <v>0</v>
      </c>
      <c r="BM62" s="89">
        <v>0</v>
      </c>
      <c r="BN62" s="89">
        <v>0</v>
      </c>
      <c r="BO62" s="89">
        <v>0</v>
      </c>
      <c r="BP62" s="89">
        <v>0</v>
      </c>
      <c r="BQ62" s="89">
        <v>0</v>
      </c>
      <c r="BR62" s="89">
        <v>0</v>
      </c>
      <c r="BS62" s="89">
        <v>0</v>
      </c>
      <c r="BT62" s="89">
        <v>0</v>
      </c>
      <c r="BU62" s="89">
        <v>0</v>
      </c>
      <c r="BV62" s="89">
        <v>0</v>
      </c>
      <c r="BW62" s="89">
        <v>0</v>
      </c>
      <c r="BX62" s="111">
        <v>0</v>
      </c>
      <c r="BY62" s="111">
        <v>0</v>
      </c>
      <c r="BZ62" s="111">
        <v>0</v>
      </c>
      <c r="CA62" s="111">
        <v>0</v>
      </c>
      <c r="CB62" s="111">
        <v>0</v>
      </c>
      <c r="CC62" s="111">
        <v>0</v>
      </c>
      <c r="CD62" s="112">
        <v>0</v>
      </c>
      <c r="CE62" s="112">
        <v>0</v>
      </c>
      <c r="CF62" s="112">
        <v>0</v>
      </c>
      <c r="CG62" s="112">
        <v>0</v>
      </c>
      <c r="CH62" s="112">
        <v>0</v>
      </c>
      <c r="CI62" s="112">
        <v>0</v>
      </c>
    </row>
    <row r="63" spans="1:87" x14ac:dyDescent="0.3">
      <c r="A63" s="189">
        <v>31244</v>
      </c>
      <c r="B63" s="180" t="s">
        <v>373</v>
      </c>
      <c r="C63" s="72">
        <v>106976161.75000004</v>
      </c>
      <c r="D63" s="89">
        <v>107487858.74000004</v>
      </c>
      <c r="E63" s="89">
        <v>108318572.80000004</v>
      </c>
      <c r="F63" s="89">
        <v>109086637.81000005</v>
      </c>
      <c r="G63" s="89">
        <v>107394139.95000005</v>
      </c>
      <c r="H63" s="89">
        <v>107647841.93000005</v>
      </c>
      <c r="I63" s="89">
        <v>108202136.73000005</v>
      </c>
      <c r="J63" s="89">
        <v>108820334.96000004</v>
      </c>
      <c r="K63" s="89">
        <v>107806908.16000004</v>
      </c>
      <c r="L63" s="89">
        <v>108522238.35000004</v>
      </c>
      <c r="M63" s="89">
        <v>109190176.48000003</v>
      </c>
      <c r="N63" s="89">
        <v>108099285.35000002</v>
      </c>
      <c r="O63" s="89">
        <v>108704350.20000002</v>
      </c>
      <c r="P63" s="89">
        <v>108380814.24000001</v>
      </c>
      <c r="Q63" s="89">
        <v>109104902.63000001</v>
      </c>
      <c r="R63" s="89">
        <v>109899185.65000001</v>
      </c>
      <c r="S63" s="89">
        <v>110669417.425</v>
      </c>
      <c r="T63" s="89">
        <v>111389026.59</v>
      </c>
      <c r="U63" s="89">
        <v>112225584.645</v>
      </c>
      <c r="V63" s="89">
        <v>113067353.3</v>
      </c>
      <c r="W63" s="89">
        <v>113900011.83</v>
      </c>
      <c r="X63" s="89">
        <v>114690975.09499998</v>
      </c>
      <c r="Y63" s="89">
        <v>115531015.93499999</v>
      </c>
      <c r="Z63" s="89">
        <v>116356966.33999999</v>
      </c>
      <c r="AA63" s="89">
        <v>117102393.98499998</v>
      </c>
      <c r="AB63" s="89">
        <v>118492728.31499998</v>
      </c>
      <c r="AC63" s="89">
        <v>119883062.70999999</v>
      </c>
      <c r="AD63" s="89">
        <v>121273397.105</v>
      </c>
      <c r="AE63" s="89">
        <v>122598731.50000001</v>
      </c>
      <c r="AF63" s="89">
        <v>123989872.89500003</v>
      </c>
      <c r="AG63" s="89">
        <v>125237884.09000003</v>
      </c>
      <c r="AH63" s="89">
        <v>126612257.39500004</v>
      </c>
      <c r="AI63" s="89">
        <v>127795132.17000005</v>
      </c>
      <c r="AJ63" s="89">
        <v>129089058.17500004</v>
      </c>
      <c r="AK63" s="89">
        <v>130491172.10500003</v>
      </c>
      <c r="AL63" s="89">
        <v>131893435.48500003</v>
      </c>
      <c r="AM63" s="89">
        <v>133186397.77500002</v>
      </c>
      <c r="AN63" s="89">
        <v>134589322.47000003</v>
      </c>
      <c r="AO63" s="89">
        <v>135992247.185</v>
      </c>
      <c r="AP63" s="89">
        <v>137395171.89999998</v>
      </c>
      <c r="AQ63" s="89">
        <v>138798096.61499995</v>
      </c>
      <c r="AR63" s="89">
        <v>140201021.32999992</v>
      </c>
      <c r="AS63" s="89">
        <v>141496795.43499988</v>
      </c>
      <c r="AT63" s="89">
        <v>142893605.40499988</v>
      </c>
      <c r="AU63" s="89">
        <v>144289915.37499988</v>
      </c>
      <c r="AV63" s="89">
        <v>145561225.34499988</v>
      </c>
      <c r="AW63" s="89">
        <v>146953943.64499986</v>
      </c>
      <c r="AX63" s="89">
        <v>148346766.56499985</v>
      </c>
      <c r="AY63" s="89">
        <v>149595694.08499986</v>
      </c>
      <c r="AZ63" s="89">
        <v>150790711.49499989</v>
      </c>
      <c r="BA63" s="89">
        <v>152080243.52499989</v>
      </c>
      <c r="BB63" s="89">
        <v>153292636.50499988</v>
      </c>
      <c r="BC63" s="89">
        <v>154467641.38499987</v>
      </c>
      <c r="BD63" s="89">
        <v>155756379.09499988</v>
      </c>
      <c r="BE63" s="89">
        <v>156868106.2349999</v>
      </c>
      <c r="BF63" s="89">
        <v>158182252.56499991</v>
      </c>
      <c r="BG63" s="89">
        <v>159446372.31499991</v>
      </c>
      <c r="BH63" s="89">
        <v>160779794.40499991</v>
      </c>
      <c r="BI63" s="89">
        <v>162119858.01499993</v>
      </c>
      <c r="BJ63" s="89">
        <v>163460516.97499993</v>
      </c>
      <c r="BK63" s="89">
        <v>163273023.44499993</v>
      </c>
      <c r="BL63" s="89">
        <v>164698373.80499992</v>
      </c>
      <c r="BM63" s="89">
        <v>166123724.0749999</v>
      </c>
      <c r="BN63" s="89">
        <v>167549074.34499988</v>
      </c>
      <c r="BO63" s="89">
        <v>168974424.61499986</v>
      </c>
      <c r="BP63" s="89">
        <v>170399774.88499984</v>
      </c>
      <c r="BQ63" s="89">
        <v>171825125.15499982</v>
      </c>
      <c r="BR63" s="89">
        <v>173250475.4249998</v>
      </c>
      <c r="BS63" s="89">
        <v>174675825.69499978</v>
      </c>
      <c r="BT63" s="89">
        <v>175872927.61499977</v>
      </c>
      <c r="BU63" s="89">
        <v>177288160.60499975</v>
      </c>
      <c r="BV63" s="89">
        <v>178703648.43499973</v>
      </c>
      <c r="BW63" s="89">
        <v>178271955.26499972</v>
      </c>
      <c r="BX63" s="111">
        <v>108704350.20000002</v>
      </c>
      <c r="BY63" s="111">
        <v>117102393.98499998</v>
      </c>
      <c r="BZ63" s="111">
        <v>133186397.77500002</v>
      </c>
      <c r="CA63" s="111">
        <v>149595694.08499986</v>
      </c>
      <c r="CB63" s="111">
        <v>163273023.44499993</v>
      </c>
      <c r="CC63" s="111">
        <v>178271955.26499972</v>
      </c>
      <c r="CD63" s="112">
        <v>108173587.94</v>
      </c>
      <c r="CE63" s="112">
        <v>112386307.53</v>
      </c>
      <c r="CF63" s="112">
        <v>125203501.81999999</v>
      </c>
      <c r="CG63" s="112">
        <v>141484631.00999999</v>
      </c>
      <c r="CH63" s="112">
        <v>156931786.93000001</v>
      </c>
      <c r="CI63" s="112">
        <v>171608193.34</v>
      </c>
    </row>
    <row r="64" spans="1:87" x14ac:dyDescent="0.3">
      <c r="A64" s="189">
        <v>31245</v>
      </c>
      <c r="B64" s="180" t="s">
        <v>374</v>
      </c>
      <c r="C64" s="72">
        <v>74270086.500000015</v>
      </c>
      <c r="D64" s="89">
        <v>74656791.860000014</v>
      </c>
      <c r="E64" s="89">
        <v>75107903.570000008</v>
      </c>
      <c r="F64" s="89">
        <v>75258968.25999999</v>
      </c>
      <c r="G64" s="89">
        <v>75481305.480000004</v>
      </c>
      <c r="H64" s="89">
        <v>75878127.49000001</v>
      </c>
      <c r="I64" s="89">
        <v>74454045.25</v>
      </c>
      <c r="J64" s="89">
        <v>74899835.74000001</v>
      </c>
      <c r="K64" s="89">
        <v>74260798.110000014</v>
      </c>
      <c r="L64" s="89">
        <v>74836981.860000014</v>
      </c>
      <c r="M64" s="89">
        <v>75206543.989999995</v>
      </c>
      <c r="N64" s="89">
        <v>75562787.459999993</v>
      </c>
      <c r="O64" s="89">
        <v>74988105.059999987</v>
      </c>
      <c r="P64" s="89">
        <v>75489964.75999999</v>
      </c>
      <c r="Q64" s="89">
        <v>75936751.079999983</v>
      </c>
      <c r="R64" s="89">
        <v>76435300.279999986</v>
      </c>
      <c r="S64" s="89">
        <v>76934655.279999986</v>
      </c>
      <c r="T64" s="89">
        <v>77430166.079999983</v>
      </c>
      <c r="U64" s="89">
        <v>77858093.949999988</v>
      </c>
      <c r="V64" s="89">
        <v>78347302.059999987</v>
      </c>
      <c r="W64" s="89">
        <v>78834834.569999993</v>
      </c>
      <c r="X64" s="89">
        <v>79322176.929999992</v>
      </c>
      <c r="Y64" s="89">
        <v>79808193.689999998</v>
      </c>
      <c r="Z64" s="89">
        <v>80285894.150000006</v>
      </c>
      <c r="AA64" s="89">
        <v>80754234.110000014</v>
      </c>
      <c r="AB64" s="89">
        <v>81634716.629999995</v>
      </c>
      <c r="AC64" s="89">
        <v>82517975.209999993</v>
      </c>
      <c r="AD64" s="89">
        <v>83401233.789999992</v>
      </c>
      <c r="AE64" s="89">
        <v>84284492.36999999</v>
      </c>
      <c r="AF64" s="89">
        <v>85167750.949999988</v>
      </c>
      <c r="AG64" s="89">
        <v>86051009.529999986</v>
      </c>
      <c r="AH64" s="89">
        <v>86934268.109999985</v>
      </c>
      <c r="AI64" s="89">
        <v>87817526.689999983</v>
      </c>
      <c r="AJ64" s="89">
        <v>88588511.839999974</v>
      </c>
      <c r="AK64" s="89">
        <v>89473783.85999997</v>
      </c>
      <c r="AL64" s="89">
        <v>90359055.879999965</v>
      </c>
      <c r="AM64" s="89">
        <v>91244327.899999961</v>
      </c>
      <c r="AN64" s="89">
        <v>92119921.694999963</v>
      </c>
      <c r="AO64" s="89">
        <v>92995515.489999965</v>
      </c>
      <c r="AP64" s="89">
        <v>93871109.284999967</v>
      </c>
      <c r="AQ64" s="89">
        <v>94746703.079999968</v>
      </c>
      <c r="AR64" s="89">
        <v>95622296.87499997</v>
      </c>
      <c r="AS64" s="89">
        <v>96497890.669999972</v>
      </c>
      <c r="AT64" s="89">
        <v>97373484.464999974</v>
      </c>
      <c r="AU64" s="89">
        <v>98249078.259999976</v>
      </c>
      <c r="AV64" s="89">
        <v>99091072.054999977</v>
      </c>
      <c r="AW64" s="89">
        <v>99963535.079999983</v>
      </c>
      <c r="AX64" s="89">
        <v>100836065.05499998</v>
      </c>
      <c r="AY64" s="89">
        <v>101633012.19999997</v>
      </c>
      <c r="AZ64" s="89">
        <v>102506100.06999998</v>
      </c>
      <c r="BA64" s="89">
        <v>103379187.93999998</v>
      </c>
      <c r="BB64" s="89">
        <v>104252275.80999999</v>
      </c>
      <c r="BC64" s="89">
        <v>105125363.67999999</v>
      </c>
      <c r="BD64" s="89">
        <v>105998451.55</v>
      </c>
      <c r="BE64" s="89">
        <v>106871539.42</v>
      </c>
      <c r="BF64" s="89">
        <v>107744627.29000001</v>
      </c>
      <c r="BG64" s="89">
        <v>108617715.16000001</v>
      </c>
      <c r="BH64" s="89">
        <v>109410803.03000002</v>
      </c>
      <c r="BI64" s="89">
        <v>110285325.57000002</v>
      </c>
      <c r="BJ64" s="89">
        <v>111159848.11000003</v>
      </c>
      <c r="BK64" s="89">
        <v>111696870.65000004</v>
      </c>
      <c r="BL64" s="89">
        <v>112579945.69000004</v>
      </c>
      <c r="BM64" s="89">
        <v>113460151.30000004</v>
      </c>
      <c r="BN64" s="89">
        <v>114343277.80000004</v>
      </c>
      <c r="BO64" s="89">
        <v>115226404.30000004</v>
      </c>
      <c r="BP64" s="89">
        <v>116109530.80000004</v>
      </c>
      <c r="BQ64" s="89">
        <v>116992657.30000004</v>
      </c>
      <c r="BR64" s="89">
        <v>117875783.80000004</v>
      </c>
      <c r="BS64" s="89">
        <v>118758910.30000004</v>
      </c>
      <c r="BT64" s="89">
        <v>119507036.80000004</v>
      </c>
      <c r="BU64" s="89">
        <v>120385084.30000004</v>
      </c>
      <c r="BV64" s="89">
        <v>121263266.30000004</v>
      </c>
      <c r="BW64" s="89">
        <v>121840082.80000004</v>
      </c>
      <c r="BX64" s="111">
        <v>74988105.059999987</v>
      </c>
      <c r="BY64" s="111">
        <v>80754234.110000014</v>
      </c>
      <c r="BZ64" s="111">
        <v>91244327.899999961</v>
      </c>
      <c r="CA64" s="111">
        <v>101633012.19999997</v>
      </c>
      <c r="CB64" s="111">
        <v>111696870.65000004</v>
      </c>
      <c r="CC64" s="111">
        <v>121840082.80000004</v>
      </c>
      <c r="CD64" s="112">
        <v>74989406.200000003</v>
      </c>
      <c r="CE64" s="112">
        <v>77878897.849999994</v>
      </c>
      <c r="CF64" s="112">
        <v>86017606.680000007</v>
      </c>
      <c r="CG64" s="112">
        <v>96480308.620000005</v>
      </c>
      <c r="CH64" s="112">
        <v>106821624.65000001</v>
      </c>
      <c r="CI64" s="112">
        <v>116926077.09</v>
      </c>
    </row>
    <row r="65" spans="1:87" x14ac:dyDescent="0.3">
      <c r="A65" s="189">
        <v>31246</v>
      </c>
      <c r="B65" s="180" t="s">
        <v>375</v>
      </c>
      <c r="C65" s="72">
        <v>0</v>
      </c>
      <c r="D65" s="89">
        <v>0</v>
      </c>
      <c r="E65" s="89">
        <v>0</v>
      </c>
      <c r="F65" s="89">
        <v>0</v>
      </c>
      <c r="G65" s="89">
        <v>0</v>
      </c>
      <c r="H65" s="89">
        <v>0</v>
      </c>
      <c r="I65" s="89">
        <v>0</v>
      </c>
      <c r="J65" s="89">
        <v>0</v>
      </c>
      <c r="K65" s="89">
        <v>0</v>
      </c>
      <c r="L65" s="89">
        <v>0</v>
      </c>
      <c r="M65" s="89">
        <v>0</v>
      </c>
      <c r="N65" s="89">
        <v>0</v>
      </c>
      <c r="O65" s="89">
        <v>0</v>
      </c>
      <c r="P65" s="89">
        <v>0</v>
      </c>
      <c r="Q65" s="89">
        <v>0</v>
      </c>
      <c r="R65" s="89">
        <v>0</v>
      </c>
      <c r="S65" s="89">
        <v>0</v>
      </c>
      <c r="T65" s="89">
        <v>0</v>
      </c>
      <c r="U65" s="89">
        <v>0</v>
      </c>
      <c r="V65" s="89">
        <v>0</v>
      </c>
      <c r="W65" s="89">
        <v>0</v>
      </c>
      <c r="X65" s="89">
        <v>0</v>
      </c>
      <c r="Y65" s="89">
        <v>0</v>
      </c>
      <c r="Z65" s="89">
        <v>0</v>
      </c>
      <c r="AA65" s="89">
        <v>0</v>
      </c>
      <c r="AB65" s="89">
        <v>0</v>
      </c>
      <c r="AC65" s="89">
        <v>0</v>
      </c>
      <c r="AD65" s="89">
        <v>0</v>
      </c>
      <c r="AE65" s="89">
        <v>0</v>
      </c>
      <c r="AF65" s="89">
        <v>0</v>
      </c>
      <c r="AG65" s="89">
        <v>0</v>
      </c>
      <c r="AH65" s="89">
        <v>0</v>
      </c>
      <c r="AI65" s="89">
        <v>0</v>
      </c>
      <c r="AJ65" s="89">
        <v>0</v>
      </c>
      <c r="AK65" s="89">
        <v>0</v>
      </c>
      <c r="AL65" s="89">
        <v>0</v>
      </c>
      <c r="AM65" s="89">
        <v>0</v>
      </c>
      <c r="AN65" s="89">
        <v>0</v>
      </c>
      <c r="AO65" s="89">
        <v>0</v>
      </c>
      <c r="AP65" s="89">
        <v>0</v>
      </c>
      <c r="AQ65" s="89">
        <v>0</v>
      </c>
      <c r="AR65" s="89">
        <v>0</v>
      </c>
      <c r="AS65" s="89">
        <v>0</v>
      </c>
      <c r="AT65" s="89">
        <v>0</v>
      </c>
      <c r="AU65" s="89">
        <v>0</v>
      </c>
      <c r="AV65" s="89">
        <v>0</v>
      </c>
      <c r="AW65" s="89">
        <v>0</v>
      </c>
      <c r="AX65" s="89">
        <v>0</v>
      </c>
      <c r="AY65" s="89">
        <v>0</v>
      </c>
      <c r="AZ65" s="89">
        <v>0</v>
      </c>
      <c r="BA65" s="89">
        <v>0</v>
      </c>
      <c r="BB65" s="89">
        <v>0</v>
      </c>
      <c r="BC65" s="89">
        <v>0</v>
      </c>
      <c r="BD65" s="89">
        <v>0</v>
      </c>
      <c r="BE65" s="89">
        <v>0</v>
      </c>
      <c r="BF65" s="89">
        <v>0</v>
      </c>
      <c r="BG65" s="89">
        <v>0</v>
      </c>
      <c r="BH65" s="89">
        <v>0</v>
      </c>
      <c r="BI65" s="89">
        <v>0</v>
      </c>
      <c r="BJ65" s="89">
        <v>0</v>
      </c>
      <c r="BK65" s="89">
        <v>0</v>
      </c>
      <c r="BL65" s="89">
        <v>0</v>
      </c>
      <c r="BM65" s="89">
        <v>0</v>
      </c>
      <c r="BN65" s="89">
        <v>0</v>
      </c>
      <c r="BO65" s="89">
        <v>0</v>
      </c>
      <c r="BP65" s="89">
        <v>0</v>
      </c>
      <c r="BQ65" s="89">
        <v>0</v>
      </c>
      <c r="BR65" s="89">
        <v>0</v>
      </c>
      <c r="BS65" s="89">
        <v>0</v>
      </c>
      <c r="BT65" s="89">
        <v>0</v>
      </c>
      <c r="BU65" s="89">
        <v>0</v>
      </c>
      <c r="BV65" s="89">
        <v>0</v>
      </c>
      <c r="BW65" s="89">
        <v>0</v>
      </c>
      <c r="BX65" s="111">
        <v>0</v>
      </c>
      <c r="BY65" s="111">
        <v>0</v>
      </c>
      <c r="BZ65" s="111">
        <v>0</v>
      </c>
      <c r="CA65" s="111">
        <v>0</v>
      </c>
      <c r="CB65" s="111">
        <v>0</v>
      </c>
      <c r="CC65" s="111">
        <v>0</v>
      </c>
      <c r="CD65" s="112">
        <v>0</v>
      </c>
      <c r="CE65" s="112">
        <v>0</v>
      </c>
      <c r="CF65" s="112">
        <v>0</v>
      </c>
      <c r="CG65" s="112">
        <v>0</v>
      </c>
      <c r="CH65" s="112">
        <v>0</v>
      </c>
      <c r="CI65" s="112">
        <v>0</v>
      </c>
    </row>
    <row r="66" spans="1:87" x14ac:dyDescent="0.3">
      <c r="A66" s="189">
        <v>31247</v>
      </c>
      <c r="B66" s="180" t="s">
        <v>376</v>
      </c>
      <c r="C66" s="72">
        <v>10187109.649999999</v>
      </c>
      <c r="D66" s="89">
        <v>10187109.649999999</v>
      </c>
      <c r="E66" s="89">
        <v>10187109.649999999</v>
      </c>
      <c r="F66" s="89">
        <v>10187109.649999999</v>
      </c>
      <c r="G66" s="89">
        <v>10187109.649999999</v>
      </c>
      <c r="H66" s="89">
        <v>10187109.649999999</v>
      </c>
      <c r="I66" s="89">
        <v>10187109.649999999</v>
      </c>
      <c r="J66" s="89">
        <v>10187109.649999999</v>
      </c>
      <c r="K66" s="89">
        <v>10187109.649999999</v>
      </c>
      <c r="L66" s="89">
        <v>10187109.649999999</v>
      </c>
      <c r="M66" s="89">
        <v>10187109.649999999</v>
      </c>
      <c r="N66" s="89">
        <v>10187109.649999999</v>
      </c>
      <c r="O66" s="89">
        <v>10187109.649999999</v>
      </c>
      <c r="P66" s="89">
        <v>10187109.649999999</v>
      </c>
      <c r="Q66" s="89">
        <v>10187109.649999999</v>
      </c>
      <c r="R66" s="89">
        <v>10187109.649999999</v>
      </c>
      <c r="S66" s="89">
        <v>10187109.649999999</v>
      </c>
      <c r="T66" s="89">
        <v>10187109.649999999</v>
      </c>
      <c r="U66" s="89">
        <v>10187109.649999999</v>
      </c>
      <c r="V66" s="89">
        <v>10187109.649999999</v>
      </c>
      <c r="W66" s="89">
        <v>10187109.649999999</v>
      </c>
      <c r="X66" s="89">
        <v>10187109.649999999</v>
      </c>
      <c r="Y66" s="89">
        <v>10187109.649999999</v>
      </c>
      <c r="Z66" s="89">
        <v>10187109.649999999</v>
      </c>
      <c r="AA66" s="89">
        <v>10187109.649999999</v>
      </c>
      <c r="AB66" s="89">
        <v>10187109.649999999</v>
      </c>
      <c r="AC66" s="89">
        <v>10187109.649999999</v>
      </c>
      <c r="AD66" s="89">
        <v>10187109.649999999</v>
      </c>
      <c r="AE66" s="89">
        <v>10187109.649999999</v>
      </c>
      <c r="AF66" s="89">
        <v>10187109.649999999</v>
      </c>
      <c r="AG66" s="89">
        <v>10187109.649999999</v>
      </c>
      <c r="AH66" s="89">
        <v>10187109.649999999</v>
      </c>
      <c r="AI66" s="89">
        <v>10187109.649999999</v>
      </c>
      <c r="AJ66" s="89">
        <v>10187109.649999999</v>
      </c>
      <c r="AK66" s="89">
        <v>10187109.649999999</v>
      </c>
      <c r="AL66" s="89">
        <v>10187109.649999999</v>
      </c>
      <c r="AM66" s="89">
        <v>10187109.649999999</v>
      </c>
      <c r="AN66" s="89">
        <v>10187109.649999999</v>
      </c>
      <c r="AO66" s="89">
        <v>10187109.649999999</v>
      </c>
      <c r="AP66" s="89">
        <v>10187109.649999999</v>
      </c>
      <c r="AQ66" s="89">
        <v>10187109.649999999</v>
      </c>
      <c r="AR66" s="89">
        <v>10187109.649999999</v>
      </c>
      <c r="AS66" s="89">
        <v>10187109.649999999</v>
      </c>
      <c r="AT66" s="89">
        <v>10187109.649999999</v>
      </c>
      <c r="AU66" s="89">
        <v>10187109.649999999</v>
      </c>
      <c r="AV66" s="89">
        <v>10187109.649999999</v>
      </c>
      <c r="AW66" s="89">
        <v>10187109.649999999</v>
      </c>
      <c r="AX66" s="89">
        <v>10187109.649999999</v>
      </c>
      <c r="AY66" s="89">
        <v>10187109.649999999</v>
      </c>
      <c r="AZ66" s="89">
        <v>10187109.649999999</v>
      </c>
      <c r="BA66" s="89">
        <v>10187109.649999999</v>
      </c>
      <c r="BB66" s="89">
        <v>10187109.649999999</v>
      </c>
      <c r="BC66" s="89">
        <v>10187109.649999999</v>
      </c>
      <c r="BD66" s="89">
        <v>10187109.649999999</v>
      </c>
      <c r="BE66" s="89">
        <v>10187109.649999999</v>
      </c>
      <c r="BF66" s="89">
        <v>10187109.649999999</v>
      </c>
      <c r="BG66" s="89">
        <v>10187109.649999999</v>
      </c>
      <c r="BH66" s="89">
        <v>10187109.649999999</v>
      </c>
      <c r="BI66" s="89">
        <v>10187109.649999999</v>
      </c>
      <c r="BJ66" s="89">
        <v>10187109.649999999</v>
      </c>
      <c r="BK66" s="89">
        <v>10187109.649999999</v>
      </c>
      <c r="BL66" s="89">
        <v>10187109.649999999</v>
      </c>
      <c r="BM66" s="89">
        <v>10187109.649999999</v>
      </c>
      <c r="BN66" s="89">
        <v>10187109.649999999</v>
      </c>
      <c r="BO66" s="89">
        <v>10187109.649999999</v>
      </c>
      <c r="BP66" s="89">
        <v>10187109.649999999</v>
      </c>
      <c r="BQ66" s="89">
        <v>10187109.649999999</v>
      </c>
      <c r="BR66" s="89">
        <v>10187109.649999999</v>
      </c>
      <c r="BS66" s="89">
        <v>10187109.649999999</v>
      </c>
      <c r="BT66" s="89">
        <v>10187109.649999999</v>
      </c>
      <c r="BU66" s="89">
        <v>10187109.649999999</v>
      </c>
      <c r="BV66" s="89">
        <v>10187109.649999999</v>
      </c>
      <c r="BW66" s="89">
        <v>10187109.649999999</v>
      </c>
      <c r="BX66" s="111">
        <v>10187109.649999999</v>
      </c>
      <c r="BY66" s="111">
        <v>10187109.649999999</v>
      </c>
      <c r="BZ66" s="111">
        <v>10187109.649999999</v>
      </c>
      <c r="CA66" s="111">
        <v>10187109.649999999</v>
      </c>
      <c r="CB66" s="111">
        <v>10187109.649999999</v>
      </c>
      <c r="CC66" s="111">
        <v>10187109.649999999</v>
      </c>
      <c r="CD66" s="112">
        <v>10187109.65</v>
      </c>
      <c r="CE66" s="112">
        <v>10187109.65</v>
      </c>
      <c r="CF66" s="112">
        <v>10187109.65</v>
      </c>
      <c r="CG66" s="112">
        <v>10187109.65</v>
      </c>
      <c r="CH66" s="112">
        <v>10187109.65</v>
      </c>
      <c r="CI66" s="112">
        <v>10187109.65</v>
      </c>
    </row>
    <row r="67" spans="1:87" x14ac:dyDescent="0.3">
      <c r="A67" s="189">
        <v>31251</v>
      </c>
      <c r="B67" s="180" t="s">
        <v>377</v>
      </c>
      <c r="C67" s="72">
        <v>0</v>
      </c>
      <c r="D67" s="89">
        <v>0</v>
      </c>
      <c r="E67" s="89">
        <v>0</v>
      </c>
      <c r="F67" s="89">
        <v>0</v>
      </c>
      <c r="G67" s="89">
        <v>0</v>
      </c>
      <c r="H67" s="89">
        <v>0</v>
      </c>
      <c r="I67" s="89">
        <v>0</v>
      </c>
      <c r="J67" s="89">
        <v>0</v>
      </c>
      <c r="K67" s="89">
        <v>0</v>
      </c>
      <c r="L67" s="89">
        <v>0</v>
      </c>
      <c r="M67" s="89">
        <v>0</v>
      </c>
      <c r="N67" s="89">
        <v>0</v>
      </c>
      <c r="O67" s="89">
        <v>0</v>
      </c>
      <c r="P67" s="89">
        <v>0</v>
      </c>
      <c r="Q67" s="89">
        <v>0</v>
      </c>
      <c r="R67" s="89">
        <v>0</v>
      </c>
      <c r="S67" s="89">
        <v>0</v>
      </c>
      <c r="T67" s="89">
        <v>0</v>
      </c>
      <c r="U67" s="89">
        <v>0</v>
      </c>
      <c r="V67" s="89">
        <v>0</v>
      </c>
      <c r="W67" s="89">
        <v>0</v>
      </c>
      <c r="X67" s="89">
        <v>0</v>
      </c>
      <c r="Y67" s="89">
        <v>0</v>
      </c>
      <c r="Z67" s="89">
        <v>0</v>
      </c>
      <c r="AA67" s="89">
        <v>0</v>
      </c>
      <c r="AB67" s="89">
        <v>0</v>
      </c>
      <c r="AC67" s="89">
        <v>0</v>
      </c>
      <c r="AD67" s="89">
        <v>0</v>
      </c>
      <c r="AE67" s="89">
        <v>0</v>
      </c>
      <c r="AF67" s="89">
        <v>0</v>
      </c>
      <c r="AG67" s="89">
        <v>0</v>
      </c>
      <c r="AH67" s="89">
        <v>0</v>
      </c>
      <c r="AI67" s="89">
        <v>0</v>
      </c>
      <c r="AJ67" s="89">
        <v>0</v>
      </c>
      <c r="AK67" s="89">
        <v>0</v>
      </c>
      <c r="AL67" s="89">
        <v>0</v>
      </c>
      <c r="AM67" s="89">
        <v>0</v>
      </c>
      <c r="AN67" s="89">
        <v>0</v>
      </c>
      <c r="AO67" s="89">
        <v>0</v>
      </c>
      <c r="AP67" s="89">
        <v>0</v>
      </c>
      <c r="AQ67" s="89">
        <v>0</v>
      </c>
      <c r="AR67" s="89">
        <v>0</v>
      </c>
      <c r="AS67" s="89">
        <v>0</v>
      </c>
      <c r="AT67" s="89">
        <v>0</v>
      </c>
      <c r="AU67" s="89">
        <v>0</v>
      </c>
      <c r="AV67" s="89">
        <v>0</v>
      </c>
      <c r="AW67" s="89">
        <v>0</v>
      </c>
      <c r="AX67" s="89">
        <v>0</v>
      </c>
      <c r="AY67" s="89">
        <v>0</v>
      </c>
      <c r="AZ67" s="89">
        <v>0</v>
      </c>
      <c r="BA67" s="89">
        <v>0</v>
      </c>
      <c r="BB67" s="89">
        <v>0</v>
      </c>
      <c r="BC67" s="89">
        <v>0</v>
      </c>
      <c r="BD67" s="89">
        <v>0</v>
      </c>
      <c r="BE67" s="89">
        <v>0</v>
      </c>
      <c r="BF67" s="89">
        <v>0</v>
      </c>
      <c r="BG67" s="89">
        <v>0</v>
      </c>
      <c r="BH67" s="89">
        <v>0</v>
      </c>
      <c r="BI67" s="89">
        <v>0</v>
      </c>
      <c r="BJ67" s="89">
        <v>0</v>
      </c>
      <c r="BK67" s="89">
        <v>0</v>
      </c>
      <c r="BL67" s="89">
        <v>0</v>
      </c>
      <c r="BM67" s="89">
        <v>0</v>
      </c>
      <c r="BN67" s="89">
        <v>0</v>
      </c>
      <c r="BO67" s="89">
        <v>0</v>
      </c>
      <c r="BP67" s="89">
        <v>0</v>
      </c>
      <c r="BQ67" s="89">
        <v>0</v>
      </c>
      <c r="BR67" s="89">
        <v>0</v>
      </c>
      <c r="BS67" s="89">
        <v>0</v>
      </c>
      <c r="BT67" s="89">
        <v>0</v>
      </c>
      <c r="BU67" s="89">
        <v>0</v>
      </c>
      <c r="BV67" s="89">
        <v>0</v>
      </c>
      <c r="BW67" s="89">
        <v>0</v>
      </c>
      <c r="BX67" s="111">
        <v>0</v>
      </c>
      <c r="BY67" s="111">
        <v>0</v>
      </c>
      <c r="BZ67" s="111">
        <v>0</v>
      </c>
      <c r="CA67" s="111">
        <v>0</v>
      </c>
      <c r="CB67" s="111">
        <v>0</v>
      </c>
      <c r="CC67" s="111">
        <v>0</v>
      </c>
      <c r="CD67" s="112">
        <v>0</v>
      </c>
      <c r="CE67" s="112">
        <v>0</v>
      </c>
      <c r="CF67" s="112">
        <v>0</v>
      </c>
      <c r="CG67" s="112">
        <v>0</v>
      </c>
      <c r="CH67" s="112">
        <v>0</v>
      </c>
      <c r="CI67" s="112">
        <v>0</v>
      </c>
    </row>
    <row r="68" spans="1:87" x14ac:dyDescent="0.3">
      <c r="A68" s="189">
        <v>31252</v>
      </c>
      <c r="B68" s="180" t="s">
        <v>378</v>
      </c>
      <c r="C68" s="72">
        <v>0</v>
      </c>
      <c r="D68" s="89">
        <v>0</v>
      </c>
      <c r="E68" s="89">
        <v>0</v>
      </c>
      <c r="F68" s="89">
        <v>0</v>
      </c>
      <c r="G68" s="89">
        <v>0</v>
      </c>
      <c r="H68" s="89">
        <v>0</v>
      </c>
      <c r="I68" s="89">
        <v>0</v>
      </c>
      <c r="J68" s="89">
        <v>0</v>
      </c>
      <c r="K68" s="89">
        <v>0</v>
      </c>
      <c r="L68" s="89">
        <v>0</v>
      </c>
      <c r="M68" s="89">
        <v>0</v>
      </c>
      <c r="N68" s="89">
        <v>0</v>
      </c>
      <c r="O68" s="89">
        <v>0</v>
      </c>
      <c r="P68" s="89">
        <v>0</v>
      </c>
      <c r="Q68" s="89">
        <v>0</v>
      </c>
      <c r="R68" s="89">
        <v>0</v>
      </c>
      <c r="S68" s="89">
        <v>0</v>
      </c>
      <c r="T68" s="89">
        <v>0</v>
      </c>
      <c r="U68" s="89">
        <v>0</v>
      </c>
      <c r="V68" s="89">
        <v>0</v>
      </c>
      <c r="W68" s="89">
        <v>0</v>
      </c>
      <c r="X68" s="89">
        <v>0</v>
      </c>
      <c r="Y68" s="89">
        <v>0</v>
      </c>
      <c r="Z68" s="89">
        <v>0</v>
      </c>
      <c r="AA68" s="89">
        <v>0</v>
      </c>
      <c r="AB68" s="89">
        <v>0</v>
      </c>
      <c r="AC68" s="89">
        <v>0</v>
      </c>
      <c r="AD68" s="89">
        <v>0</v>
      </c>
      <c r="AE68" s="89">
        <v>0</v>
      </c>
      <c r="AF68" s="89">
        <v>0</v>
      </c>
      <c r="AG68" s="89">
        <v>0</v>
      </c>
      <c r="AH68" s="89">
        <v>0</v>
      </c>
      <c r="AI68" s="89">
        <v>0</v>
      </c>
      <c r="AJ68" s="89">
        <v>0</v>
      </c>
      <c r="AK68" s="89">
        <v>0</v>
      </c>
      <c r="AL68" s="89">
        <v>0</v>
      </c>
      <c r="AM68" s="89">
        <v>0</v>
      </c>
      <c r="AN68" s="89">
        <v>0</v>
      </c>
      <c r="AO68" s="89">
        <v>0</v>
      </c>
      <c r="AP68" s="89">
        <v>0</v>
      </c>
      <c r="AQ68" s="89">
        <v>0</v>
      </c>
      <c r="AR68" s="89">
        <v>0</v>
      </c>
      <c r="AS68" s="89">
        <v>0</v>
      </c>
      <c r="AT68" s="89">
        <v>0</v>
      </c>
      <c r="AU68" s="89">
        <v>0</v>
      </c>
      <c r="AV68" s="89">
        <v>0</v>
      </c>
      <c r="AW68" s="89">
        <v>0</v>
      </c>
      <c r="AX68" s="89">
        <v>0</v>
      </c>
      <c r="AY68" s="89">
        <v>0</v>
      </c>
      <c r="AZ68" s="89">
        <v>0</v>
      </c>
      <c r="BA68" s="89">
        <v>0</v>
      </c>
      <c r="BB68" s="89">
        <v>0</v>
      </c>
      <c r="BC68" s="89">
        <v>0</v>
      </c>
      <c r="BD68" s="89">
        <v>0</v>
      </c>
      <c r="BE68" s="89">
        <v>0</v>
      </c>
      <c r="BF68" s="89">
        <v>0</v>
      </c>
      <c r="BG68" s="89">
        <v>0</v>
      </c>
      <c r="BH68" s="89">
        <v>0</v>
      </c>
      <c r="BI68" s="89">
        <v>0</v>
      </c>
      <c r="BJ68" s="89">
        <v>0</v>
      </c>
      <c r="BK68" s="89">
        <v>0</v>
      </c>
      <c r="BL68" s="89">
        <v>0</v>
      </c>
      <c r="BM68" s="89">
        <v>0</v>
      </c>
      <c r="BN68" s="89">
        <v>0</v>
      </c>
      <c r="BO68" s="89">
        <v>0</v>
      </c>
      <c r="BP68" s="89">
        <v>0</v>
      </c>
      <c r="BQ68" s="89">
        <v>0</v>
      </c>
      <c r="BR68" s="89">
        <v>0</v>
      </c>
      <c r="BS68" s="89">
        <v>0</v>
      </c>
      <c r="BT68" s="89">
        <v>0</v>
      </c>
      <c r="BU68" s="89">
        <v>0</v>
      </c>
      <c r="BV68" s="89">
        <v>0</v>
      </c>
      <c r="BW68" s="89">
        <v>0</v>
      </c>
      <c r="BX68" s="111">
        <v>0</v>
      </c>
      <c r="BY68" s="111">
        <v>0</v>
      </c>
      <c r="BZ68" s="111">
        <v>0</v>
      </c>
      <c r="CA68" s="111">
        <v>0</v>
      </c>
      <c r="CB68" s="111">
        <v>0</v>
      </c>
      <c r="CC68" s="111">
        <v>0</v>
      </c>
      <c r="CD68" s="112">
        <v>0</v>
      </c>
      <c r="CE68" s="112">
        <v>0</v>
      </c>
      <c r="CF68" s="112">
        <v>0</v>
      </c>
      <c r="CG68" s="112">
        <v>0</v>
      </c>
      <c r="CH68" s="112">
        <v>0</v>
      </c>
      <c r="CI68" s="112">
        <v>0</v>
      </c>
    </row>
    <row r="69" spans="1:87" x14ac:dyDescent="0.3">
      <c r="A69" s="189">
        <v>31253</v>
      </c>
      <c r="B69" s="180" t="s">
        <v>379</v>
      </c>
      <c r="C69" s="72">
        <v>0</v>
      </c>
      <c r="D69" s="89">
        <v>0</v>
      </c>
      <c r="E69" s="89">
        <v>0</v>
      </c>
      <c r="F69" s="89">
        <v>0</v>
      </c>
      <c r="G69" s="89">
        <v>0</v>
      </c>
      <c r="H69" s="89">
        <v>0</v>
      </c>
      <c r="I69" s="89">
        <v>0</v>
      </c>
      <c r="J69" s="89">
        <v>0</v>
      </c>
      <c r="K69" s="89">
        <v>0</v>
      </c>
      <c r="L69" s="89">
        <v>0</v>
      </c>
      <c r="M69" s="89">
        <v>0</v>
      </c>
      <c r="N69" s="89">
        <v>0</v>
      </c>
      <c r="O69" s="89">
        <v>0</v>
      </c>
      <c r="P69" s="89">
        <v>0</v>
      </c>
      <c r="Q69" s="89">
        <v>0</v>
      </c>
      <c r="R69" s="89">
        <v>0</v>
      </c>
      <c r="S69" s="89">
        <v>0</v>
      </c>
      <c r="T69" s="89">
        <v>0</v>
      </c>
      <c r="U69" s="89">
        <v>0</v>
      </c>
      <c r="V69" s="89">
        <v>0</v>
      </c>
      <c r="W69" s="89">
        <v>0</v>
      </c>
      <c r="X69" s="89">
        <v>0</v>
      </c>
      <c r="Y69" s="89">
        <v>0</v>
      </c>
      <c r="Z69" s="89">
        <v>0</v>
      </c>
      <c r="AA69" s="89">
        <v>0</v>
      </c>
      <c r="AB69" s="89">
        <v>0</v>
      </c>
      <c r="AC69" s="89">
        <v>0</v>
      </c>
      <c r="AD69" s="89">
        <v>0</v>
      </c>
      <c r="AE69" s="89">
        <v>0</v>
      </c>
      <c r="AF69" s="89">
        <v>0</v>
      </c>
      <c r="AG69" s="89">
        <v>0</v>
      </c>
      <c r="AH69" s="89">
        <v>0</v>
      </c>
      <c r="AI69" s="89">
        <v>0</v>
      </c>
      <c r="AJ69" s="89">
        <v>0</v>
      </c>
      <c r="AK69" s="89">
        <v>0</v>
      </c>
      <c r="AL69" s="89">
        <v>0</v>
      </c>
      <c r="AM69" s="89">
        <v>0</v>
      </c>
      <c r="AN69" s="89">
        <v>0</v>
      </c>
      <c r="AO69" s="89">
        <v>0</v>
      </c>
      <c r="AP69" s="89">
        <v>0</v>
      </c>
      <c r="AQ69" s="89">
        <v>0</v>
      </c>
      <c r="AR69" s="89">
        <v>0</v>
      </c>
      <c r="AS69" s="89">
        <v>0</v>
      </c>
      <c r="AT69" s="89">
        <v>0</v>
      </c>
      <c r="AU69" s="89">
        <v>0</v>
      </c>
      <c r="AV69" s="89">
        <v>0</v>
      </c>
      <c r="AW69" s="89">
        <v>0</v>
      </c>
      <c r="AX69" s="89">
        <v>0</v>
      </c>
      <c r="AY69" s="89">
        <v>0</v>
      </c>
      <c r="AZ69" s="89">
        <v>0</v>
      </c>
      <c r="BA69" s="89">
        <v>0</v>
      </c>
      <c r="BB69" s="89">
        <v>0</v>
      </c>
      <c r="BC69" s="89">
        <v>0</v>
      </c>
      <c r="BD69" s="89">
        <v>0</v>
      </c>
      <c r="BE69" s="89">
        <v>0</v>
      </c>
      <c r="BF69" s="89">
        <v>0</v>
      </c>
      <c r="BG69" s="89">
        <v>0</v>
      </c>
      <c r="BH69" s="89">
        <v>0</v>
      </c>
      <c r="BI69" s="89">
        <v>0</v>
      </c>
      <c r="BJ69" s="89">
        <v>0</v>
      </c>
      <c r="BK69" s="89">
        <v>0</v>
      </c>
      <c r="BL69" s="89">
        <v>0</v>
      </c>
      <c r="BM69" s="89">
        <v>0</v>
      </c>
      <c r="BN69" s="89">
        <v>0</v>
      </c>
      <c r="BO69" s="89">
        <v>0</v>
      </c>
      <c r="BP69" s="89">
        <v>0</v>
      </c>
      <c r="BQ69" s="89">
        <v>0</v>
      </c>
      <c r="BR69" s="89">
        <v>0</v>
      </c>
      <c r="BS69" s="89">
        <v>0</v>
      </c>
      <c r="BT69" s="89">
        <v>0</v>
      </c>
      <c r="BU69" s="89">
        <v>0</v>
      </c>
      <c r="BV69" s="89">
        <v>0</v>
      </c>
      <c r="BW69" s="89">
        <v>0</v>
      </c>
      <c r="BX69" s="111">
        <v>0</v>
      </c>
      <c r="BY69" s="111">
        <v>0</v>
      </c>
      <c r="BZ69" s="111">
        <v>0</v>
      </c>
      <c r="CA69" s="111">
        <v>0</v>
      </c>
      <c r="CB69" s="111">
        <v>0</v>
      </c>
      <c r="CC69" s="111">
        <v>0</v>
      </c>
      <c r="CD69" s="112">
        <v>0</v>
      </c>
      <c r="CE69" s="112">
        <v>0</v>
      </c>
      <c r="CF69" s="112">
        <v>0</v>
      </c>
      <c r="CG69" s="112">
        <v>0</v>
      </c>
      <c r="CH69" s="112">
        <v>0</v>
      </c>
      <c r="CI69" s="112">
        <v>0</v>
      </c>
    </row>
    <row r="70" spans="1:87" x14ac:dyDescent="0.3">
      <c r="A70" s="189">
        <v>31254</v>
      </c>
      <c r="B70" s="180" t="s">
        <v>380</v>
      </c>
      <c r="C70" s="72">
        <v>15402950.440000003</v>
      </c>
      <c r="D70" s="89">
        <v>15518136.900000004</v>
      </c>
      <c r="E70" s="89">
        <v>15633323.360000005</v>
      </c>
      <c r="F70" s="89">
        <v>15748509.820000006</v>
      </c>
      <c r="G70" s="89">
        <v>15863696.280000007</v>
      </c>
      <c r="H70" s="89">
        <v>15978882.740000008</v>
      </c>
      <c r="I70" s="89">
        <v>16094069.200000009</v>
      </c>
      <c r="J70" s="89">
        <v>16209255.660000009</v>
      </c>
      <c r="K70" s="89">
        <v>16324442.12000001</v>
      </c>
      <c r="L70" s="89">
        <v>16439628.580000011</v>
      </c>
      <c r="M70" s="89">
        <v>14639341.410000011</v>
      </c>
      <c r="N70" s="89">
        <v>14759637.210000012</v>
      </c>
      <c r="O70" s="89">
        <v>14702241.570000011</v>
      </c>
      <c r="P70" s="89">
        <v>14822979.850000011</v>
      </c>
      <c r="Q70" s="89">
        <v>14943718.13000001</v>
      </c>
      <c r="R70" s="89">
        <v>15064456.410000009</v>
      </c>
      <c r="S70" s="89">
        <v>15185194.690000009</v>
      </c>
      <c r="T70" s="89">
        <v>15300556.070000008</v>
      </c>
      <c r="U70" s="89">
        <v>15421358.880000008</v>
      </c>
      <c r="V70" s="89">
        <v>15542161.690000009</v>
      </c>
      <c r="W70" s="89">
        <v>15662964.500000009</v>
      </c>
      <c r="X70" s="89">
        <v>15783767.31000001</v>
      </c>
      <c r="Y70" s="89">
        <v>15904570.12000001</v>
      </c>
      <c r="Z70" s="89">
        <v>16025372.930000011</v>
      </c>
      <c r="AA70" s="89">
        <v>16146175.740000011</v>
      </c>
      <c r="AB70" s="89">
        <v>16326708.820000011</v>
      </c>
      <c r="AC70" s="89">
        <v>16507241.900000012</v>
      </c>
      <c r="AD70" s="89">
        <v>16687774.980000012</v>
      </c>
      <c r="AE70" s="89">
        <v>16868308.06000001</v>
      </c>
      <c r="AF70" s="89">
        <v>17048841.140000008</v>
      </c>
      <c r="AG70" s="89">
        <v>17229374.220000006</v>
      </c>
      <c r="AH70" s="89">
        <v>17409907.300000004</v>
      </c>
      <c r="AI70" s="89">
        <v>17590440.380000003</v>
      </c>
      <c r="AJ70" s="89">
        <v>17770973.460000001</v>
      </c>
      <c r="AK70" s="89">
        <v>17951506.539999999</v>
      </c>
      <c r="AL70" s="89">
        <v>18132039.619999997</v>
      </c>
      <c r="AM70" s="89">
        <v>18312572.699999996</v>
      </c>
      <c r="AN70" s="89">
        <v>18484772.464999992</v>
      </c>
      <c r="AO70" s="89">
        <v>18656972.20999999</v>
      </c>
      <c r="AP70" s="89">
        <v>18829171.954999987</v>
      </c>
      <c r="AQ70" s="89">
        <v>19001371.699999984</v>
      </c>
      <c r="AR70" s="89">
        <v>19173571.444999982</v>
      </c>
      <c r="AS70" s="89">
        <v>19345771.189999979</v>
      </c>
      <c r="AT70" s="89">
        <v>19517970.934999976</v>
      </c>
      <c r="AU70" s="89">
        <v>19690170.679999974</v>
      </c>
      <c r="AV70" s="89">
        <v>19828620.424999971</v>
      </c>
      <c r="AW70" s="89">
        <v>19997675.419999968</v>
      </c>
      <c r="AX70" s="89">
        <v>20166797.664999966</v>
      </c>
      <c r="AY70" s="89">
        <v>20335987.159999963</v>
      </c>
      <c r="AZ70" s="89">
        <v>20517327.239999961</v>
      </c>
      <c r="BA70" s="89">
        <v>20698667.319999959</v>
      </c>
      <c r="BB70" s="89">
        <v>20880007.399999958</v>
      </c>
      <c r="BC70" s="89">
        <v>21061347.479999956</v>
      </c>
      <c r="BD70" s="89">
        <v>21242687.559999954</v>
      </c>
      <c r="BE70" s="89">
        <v>21424027.639999952</v>
      </c>
      <c r="BF70" s="89">
        <v>21605367.71999995</v>
      </c>
      <c r="BG70" s="89">
        <v>21786707.799999949</v>
      </c>
      <c r="BH70" s="89">
        <v>21968047.879999947</v>
      </c>
      <c r="BI70" s="89">
        <v>22149387.959999945</v>
      </c>
      <c r="BJ70" s="89">
        <v>22330728.039999943</v>
      </c>
      <c r="BK70" s="89">
        <v>22512068.119999941</v>
      </c>
      <c r="BL70" s="89">
        <v>22687158.19999994</v>
      </c>
      <c r="BM70" s="89">
        <v>22862248.279999938</v>
      </c>
      <c r="BN70" s="89">
        <v>23037338.359999936</v>
      </c>
      <c r="BO70" s="89">
        <v>23212428.439999934</v>
      </c>
      <c r="BP70" s="89">
        <v>23387518.519999932</v>
      </c>
      <c r="BQ70" s="89">
        <v>23562608.599999931</v>
      </c>
      <c r="BR70" s="89">
        <v>23737698.679999929</v>
      </c>
      <c r="BS70" s="89">
        <v>23912788.759999927</v>
      </c>
      <c r="BT70" s="89">
        <v>24087878.839999925</v>
      </c>
      <c r="BU70" s="89">
        <v>24262968.919999924</v>
      </c>
      <c r="BV70" s="89">
        <v>24438058.999999922</v>
      </c>
      <c r="BW70" s="89">
        <v>24343149.07999992</v>
      </c>
      <c r="BX70" s="111">
        <v>14702241.570000011</v>
      </c>
      <c r="BY70" s="111">
        <v>16146175.740000011</v>
      </c>
      <c r="BZ70" s="111">
        <v>18312572.699999996</v>
      </c>
      <c r="CA70" s="111">
        <v>20335987.159999963</v>
      </c>
      <c r="CB70" s="111">
        <v>22512068.119999941</v>
      </c>
      <c r="CC70" s="111">
        <v>24343149.07999992</v>
      </c>
      <c r="CD70" s="112">
        <v>15639547.33</v>
      </c>
      <c r="CE70" s="112">
        <v>15423501.380000001</v>
      </c>
      <c r="CF70" s="112">
        <v>17229374.219999999</v>
      </c>
      <c r="CG70" s="112">
        <v>19333955.84</v>
      </c>
      <c r="CH70" s="112">
        <v>21424027.640000001</v>
      </c>
      <c r="CI70" s="112">
        <v>23541839.370000001</v>
      </c>
    </row>
    <row r="71" spans="1:87" x14ac:dyDescent="0.3">
      <c r="A71" s="189">
        <v>31275</v>
      </c>
      <c r="B71" s="180" t="s">
        <v>381</v>
      </c>
      <c r="C71" s="72">
        <v>0</v>
      </c>
      <c r="D71" s="89">
        <v>0</v>
      </c>
      <c r="E71" s="89">
        <v>0</v>
      </c>
      <c r="F71" s="89">
        <v>0</v>
      </c>
      <c r="G71" s="89">
        <v>0</v>
      </c>
      <c r="H71" s="89">
        <v>0</v>
      </c>
      <c r="I71" s="89">
        <v>0</v>
      </c>
      <c r="J71" s="89">
        <v>0</v>
      </c>
      <c r="K71" s="89">
        <v>0</v>
      </c>
      <c r="L71" s="89">
        <v>0</v>
      </c>
      <c r="M71" s="89">
        <v>0</v>
      </c>
      <c r="N71" s="89">
        <v>0</v>
      </c>
      <c r="O71" s="89">
        <v>0</v>
      </c>
      <c r="P71" s="89">
        <v>0</v>
      </c>
      <c r="Q71" s="89">
        <v>0</v>
      </c>
      <c r="R71" s="89">
        <v>0</v>
      </c>
      <c r="S71" s="89">
        <v>0</v>
      </c>
      <c r="T71" s="89">
        <v>0</v>
      </c>
      <c r="U71" s="89">
        <v>0</v>
      </c>
      <c r="V71" s="89">
        <v>0</v>
      </c>
      <c r="W71" s="89">
        <v>0</v>
      </c>
      <c r="X71" s="89">
        <v>0</v>
      </c>
      <c r="Y71" s="89">
        <v>0</v>
      </c>
      <c r="Z71" s="89">
        <v>0</v>
      </c>
      <c r="AA71" s="89">
        <v>0</v>
      </c>
      <c r="AB71" s="89">
        <v>0</v>
      </c>
      <c r="AC71" s="89">
        <v>0</v>
      </c>
      <c r="AD71" s="89">
        <v>0</v>
      </c>
      <c r="AE71" s="89">
        <v>0</v>
      </c>
      <c r="AF71" s="89">
        <v>0</v>
      </c>
      <c r="AG71" s="89">
        <v>0</v>
      </c>
      <c r="AH71" s="89">
        <v>0</v>
      </c>
      <c r="AI71" s="89">
        <v>0</v>
      </c>
      <c r="AJ71" s="89">
        <v>0</v>
      </c>
      <c r="AK71" s="89">
        <v>0</v>
      </c>
      <c r="AL71" s="89">
        <v>0</v>
      </c>
      <c r="AM71" s="89">
        <v>0</v>
      </c>
      <c r="AN71" s="89">
        <v>0</v>
      </c>
      <c r="AO71" s="89">
        <v>0</v>
      </c>
      <c r="AP71" s="89">
        <v>0</v>
      </c>
      <c r="AQ71" s="89">
        <v>0</v>
      </c>
      <c r="AR71" s="89">
        <v>0</v>
      </c>
      <c r="AS71" s="89">
        <v>0</v>
      </c>
      <c r="AT71" s="89">
        <v>0</v>
      </c>
      <c r="AU71" s="89">
        <v>0</v>
      </c>
      <c r="AV71" s="89">
        <v>0</v>
      </c>
      <c r="AW71" s="89">
        <v>0</v>
      </c>
      <c r="AX71" s="89">
        <v>0</v>
      </c>
      <c r="AY71" s="89">
        <v>0</v>
      </c>
      <c r="AZ71" s="89">
        <v>0</v>
      </c>
      <c r="BA71" s="89">
        <v>0</v>
      </c>
      <c r="BB71" s="89">
        <v>0</v>
      </c>
      <c r="BC71" s="89">
        <v>0</v>
      </c>
      <c r="BD71" s="89">
        <v>0</v>
      </c>
      <c r="BE71" s="89">
        <v>0</v>
      </c>
      <c r="BF71" s="89">
        <v>0</v>
      </c>
      <c r="BG71" s="89">
        <v>0</v>
      </c>
      <c r="BH71" s="89">
        <v>0</v>
      </c>
      <c r="BI71" s="89">
        <v>0</v>
      </c>
      <c r="BJ71" s="89">
        <v>0</v>
      </c>
      <c r="BK71" s="89">
        <v>0</v>
      </c>
      <c r="BL71" s="89">
        <v>0</v>
      </c>
      <c r="BM71" s="89">
        <v>0</v>
      </c>
      <c r="BN71" s="89">
        <v>0</v>
      </c>
      <c r="BO71" s="89">
        <v>0</v>
      </c>
      <c r="BP71" s="89">
        <v>0</v>
      </c>
      <c r="BQ71" s="89">
        <v>0</v>
      </c>
      <c r="BR71" s="89">
        <v>0</v>
      </c>
      <c r="BS71" s="89">
        <v>0</v>
      </c>
      <c r="BT71" s="89">
        <v>0</v>
      </c>
      <c r="BU71" s="89">
        <v>0</v>
      </c>
      <c r="BV71" s="89">
        <v>0</v>
      </c>
      <c r="BW71" s="89">
        <v>0</v>
      </c>
      <c r="BX71" s="111">
        <v>0</v>
      </c>
      <c r="BY71" s="111">
        <v>0</v>
      </c>
      <c r="BZ71" s="111">
        <v>0</v>
      </c>
      <c r="CA71" s="111">
        <v>0</v>
      </c>
      <c r="CB71" s="111">
        <v>0</v>
      </c>
      <c r="CC71" s="111">
        <v>0</v>
      </c>
      <c r="CD71" s="112">
        <v>0</v>
      </c>
      <c r="CE71" s="112">
        <v>0</v>
      </c>
      <c r="CF71" s="112">
        <v>0</v>
      </c>
      <c r="CG71" s="112">
        <v>0</v>
      </c>
      <c r="CH71" s="112">
        <v>0</v>
      </c>
      <c r="CI71" s="112">
        <v>0</v>
      </c>
    </row>
    <row r="72" spans="1:87" x14ac:dyDescent="0.3">
      <c r="A72" s="189">
        <v>31430</v>
      </c>
      <c r="B72" s="180" t="s">
        <v>382</v>
      </c>
      <c r="C72" s="72">
        <v>0</v>
      </c>
      <c r="D72" s="89">
        <v>0</v>
      </c>
      <c r="E72" s="89">
        <v>0</v>
      </c>
      <c r="F72" s="89">
        <v>0</v>
      </c>
      <c r="G72" s="89">
        <v>0</v>
      </c>
      <c r="H72" s="89">
        <v>0</v>
      </c>
      <c r="I72" s="89">
        <v>0</v>
      </c>
      <c r="J72" s="89">
        <v>0</v>
      </c>
      <c r="K72" s="89">
        <v>0</v>
      </c>
      <c r="L72" s="89">
        <v>0</v>
      </c>
      <c r="M72" s="89">
        <v>0</v>
      </c>
      <c r="N72" s="89">
        <v>0</v>
      </c>
      <c r="O72" s="89">
        <v>0</v>
      </c>
      <c r="P72" s="89">
        <v>0</v>
      </c>
      <c r="Q72" s="89">
        <v>0</v>
      </c>
      <c r="R72" s="89">
        <v>0</v>
      </c>
      <c r="S72" s="89">
        <v>0</v>
      </c>
      <c r="T72" s="89">
        <v>0</v>
      </c>
      <c r="U72" s="89">
        <v>0</v>
      </c>
      <c r="V72" s="89">
        <v>0</v>
      </c>
      <c r="W72" s="89">
        <v>0</v>
      </c>
      <c r="X72" s="89">
        <v>0</v>
      </c>
      <c r="Y72" s="89">
        <v>0</v>
      </c>
      <c r="Z72" s="89">
        <v>0</v>
      </c>
      <c r="AA72" s="89">
        <v>0</v>
      </c>
      <c r="AB72" s="89">
        <v>0</v>
      </c>
      <c r="AC72" s="89">
        <v>0</v>
      </c>
      <c r="AD72" s="89">
        <v>0</v>
      </c>
      <c r="AE72" s="89">
        <v>0</v>
      </c>
      <c r="AF72" s="89">
        <v>0</v>
      </c>
      <c r="AG72" s="89">
        <v>0</v>
      </c>
      <c r="AH72" s="89">
        <v>0</v>
      </c>
      <c r="AI72" s="89">
        <v>0</v>
      </c>
      <c r="AJ72" s="89">
        <v>0</v>
      </c>
      <c r="AK72" s="89">
        <v>0</v>
      </c>
      <c r="AL72" s="89">
        <v>0</v>
      </c>
      <c r="AM72" s="89">
        <v>0</v>
      </c>
      <c r="AN72" s="89">
        <v>0</v>
      </c>
      <c r="AO72" s="89">
        <v>0</v>
      </c>
      <c r="AP72" s="89">
        <v>0</v>
      </c>
      <c r="AQ72" s="89">
        <v>0</v>
      </c>
      <c r="AR72" s="89">
        <v>0</v>
      </c>
      <c r="AS72" s="89">
        <v>0</v>
      </c>
      <c r="AT72" s="89">
        <v>0</v>
      </c>
      <c r="AU72" s="89">
        <v>0</v>
      </c>
      <c r="AV72" s="89">
        <v>0</v>
      </c>
      <c r="AW72" s="89">
        <v>0</v>
      </c>
      <c r="AX72" s="89">
        <v>0</v>
      </c>
      <c r="AY72" s="89">
        <v>0</v>
      </c>
      <c r="AZ72" s="89">
        <v>0</v>
      </c>
      <c r="BA72" s="89">
        <v>0</v>
      </c>
      <c r="BB72" s="89">
        <v>0</v>
      </c>
      <c r="BC72" s="89">
        <v>0</v>
      </c>
      <c r="BD72" s="89">
        <v>0</v>
      </c>
      <c r="BE72" s="89">
        <v>0</v>
      </c>
      <c r="BF72" s="89">
        <v>0</v>
      </c>
      <c r="BG72" s="89">
        <v>0</v>
      </c>
      <c r="BH72" s="89">
        <v>0</v>
      </c>
      <c r="BI72" s="89">
        <v>0</v>
      </c>
      <c r="BJ72" s="89">
        <v>0</v>
      </c>
      <c r="BK72" s="89">
        <v>0</v>
      </c>
      <c r="BL72" s="89">
        <v>0</v>
      </c>
      <c r="BM72" s="89">
        <v>0</v>
      </c>
      <c r="BN72" s="89">
        <v>0</v>
      </c>
      <c r="BO72" s="89">
        <v>0</v>
      </c>
      <c r="BP72" s="89">
        <v>0</v>
      </c>
      <c r="BQ72" s="89">
        <v>0</v>
      </c>
      <c r="BR72" s="89">
        <v>0</v>
      </c>
      <c r="BS72" s="89">
        <v>0</v>
      </c>
      <c r="BT72" s="89">
        <v>0</v>
      </c>
      <c r="BU72" s="89">
        <v>0</v>
      </c>
      <c r="BV72" s="89">
        <v>0</v>
      </c>
      <c r="BW72" s="89">
        <v>0</v>
      </c>
      <c r="BX72" s="111">
        <v>0</v>
      </c>
      <c r="BY72" s="111">
        <v>0</v>
      </c>
      <c r="BZ72" s="111">
        <v>0</v>
      </c>
      <c r="CA72" s="111">
        <v>0</v>
      </c>
      <c r="CB72" s="111">
        <v>0</v>
      </c>
      <c r="CC72" s="111">
        <v>0</v>
      </c>
      <c r="CD72" s="112">
        <v>0</v>
      </c>
      <c r="CE72" s="112">
        <v>0</v>
      </c>
      <c r="CF72" s="112">
        <v>0</v>
      </c>
      <c r="CG72" s="112">
        <v>0</v>
      </c>
      <c r="CH72" s="112">
        <v>0</v>
      </c>
      <c r="CI72" s="112">
        <v>0</v>
      </c>
    </row>
    <row r="73" spans="1:87" x14ac:dyDescent="0.3">
      <c r="A73" s="189">
        <v>31431</v>
      </c>
      <c r="B73" s="180" t="s">
        <v>383</v>
      </c>
      <c r="C73" s="72">
        <v>0</v>
      </c>
      <c r="D73" s="89">
        <v>0</v>
      </c>
      <c r="E73" s="89">
        <v>0</v>
      </c>
      <c r="F73" s="89">
        <v>0</v>
      </c>
      <c r="G73" s="89">
        <v>0</v>
      </c>
      <c r="H73" s="89">
        <v>0</v>
      </c>
      <c r="I73" s="89">
        <v>0</v>
      </c>
      <c r="J73" s="89">
        <v>0</v>
      </c>
      <c r="K73" s="89">
        <v>0</v>
      </c>
      <c r="L73" s="89">
        <v>0</v>
      </c>
      <c r="M73" s="89">
        <v>0</v>
      </c>
      <c r="N73" s="89">
        <v>0</v>
      </c>
      <c r="O73" s="89">
        <v>0</v>
      </c>
      <c r="P73" s="89">
        <v>0</v>
      </c>
      <c r="Q73" s="89">
        <v>0</v>
      </c>
      <c r="R73" s="89">
        <v>0</v>
      </c>
      <c r="S73" s="89">
        <v>0</v>
      </c>
      <c r="T73" s="89">
        <v>0</v>
      </c>
      <c r="U73" s="89">
        <v>0</v>
      </c>
      <c r="V73" s="89">
        <v>0</v>
      </c>
      <c r="W73" s="89">
        <v>0</v>
      </c>
      <c r="X73" s="89">
        <v>0</v>
      </c>
      <c r="Y73" s="89">
        <v>0</v>
      </c>
      <c r="Z73" s="89">
        <v>0</v>
      </c>
      <c r="AA73" s="89">
        <v>0</v>
      </c>
      <c r="AB73" s="89">
        <v>0</v>
      </c>
      <c r="AC73" s="89">
        <v>0</v>
      </c>
      <c r="AD73" s="89">
        <v>0</v>
      </c>
      <c r="AE73" s="89">
        <v>0</v>
      </c>
      <c r="AF73" s="89">
        <v>0</v>
      </c>
      <c r="AG73" s="89">
        <v>0</v>
      </c>
      <c r="AH73" s="89">
        <v>0</v>
      </c>
      <c r="AI73" s="89">
        <v>0</v>
      </c>
      <c r="AJ73" s="89">
        <v>0</v>
      </c>
      <c r="AK73" s="89">
        <v>0</v>
      </c>
      <c r="AL73" s="89">
        <v>0</v>
      </c>
      <c r="AM73" s="89">
        <v>0</v>
      </c>
      <c r="AN73" s="89">
        <v>0</v>
      </c>
      <c r="AO73" s="89">
        <v>0</v>
      </c>
      <c r="AP73" s="89">
        <v>0</v>
      </c>
      <c r="AQ73" s="89">
        <v>0</v>
      </c>
      <c r="AR73" s="89">
        <v>0</v>
      </c>
      <c r="AS73" s="89">
        <v>0</v>
      </c>
      <c r="AT73" s="89">
        <v>0</v>
      </c>
      <c r="AU73" s="89">
        <v>0</v>
      </c>
      <c r="AV73" s="89">
        <v>0</v>
      </c>
      <c r="AW73" s="89">
        <v>0</v>
      </c>
      <c r="AX73" s="89">
        <v>0</v>
      </c>
      <c r="AY73" s="89">
        <v>0</v>
      </c>
      <c r="AZ73" s="89">
        <v>0</v>
      </c>
      <c r="BA73" s="89">
        <v>0</v>
      </c>
      <c r="BB73" s="89">
        <v>0</v>
      </c>
      <c r="BC73" s="89">
        <v>0</v>
      </c>
      <c r="BD73" s="89">
        <v>0</v>
      </c>
      <c r="BE73" s="89">
        <v>0</v>
      </c>
      <c r="BF73" s="89">
        <v>0</v>
      </c>
      <c r="BG73" s="89">
        <v>0</v>
      </c>
      <c r="BH73" s="89">
        <v>0</v>
      </c>
      <c r="BI73" s="89">
        <v>0</v>
      </c>
      <c r="BJ73" s="89">
        <v>0</v>
      </c>
      <c r="BK73" s="89">
        <v>0</v>
      </c>
      <c r="BL73" s="89">
        <v>0</v>
      </c>
      <c r="BM73" s="89">
        <v>0</v>
      </c>
      <c r="BN73" s="89">
        <v>0</v>
      </c>
      <c r="BO73" s="89">
        <v>0</v>
      </c>
      <c r="BP73" s="89">
        <v>0</v>
      </c>
      <c r="BQ73" s="89">
        <v>0</v>
      </c>
      <c r="BR73" s="89">
        <v>0</v>
      </c>
      <c r="BS73" s="89">
        <v>0</v>
      </c>
      <c r="BT73" s="89">
        <v>0</v>
      </c>
      <c r="BU73" s="89">
        <v>0</v>
      </c>
      <c r="BV73" s="89">
        <v>0</v>
      </c>
      <c r="BW73" s="89">
        <v>0</v>
      </c>
      <c r="BX73" s="111">
        <v>0</v>
      </c>
      <c r="BY73" s="111">
        <v>0</v>
      </c>
      <c r="BZ73" s="111">
        <v>0</v>
      </c>
      <c r="CA73" s="111">
        <v>0</v>
      </c>
      <c r="CB73" s="111">
        <v>0</v>
      </c>
      <c r="CC73" s="111">
        <v>0</v>
      </c>
      <c r="CD73" s="112">
        <v>0</v>
      </c>
      <c r="CE73" s="112">
        <v>0</v>
      </c>
      <c r="CF73" s="112">
        <v>0</v>
      </c>
      <c r="CG73" s="112">
        <v>0</v>
      </c>
      <c r="CH73" s="112">
        <v>0</v>
      </c>
      <c r="CI73" s="112">
        <v>0</v>
      </c>
    </row>
    <row r="74" spans="1:87" x14ac:dyDescent="0.3">
      <c r="A74" s="189">
        <v>31432</v>
      </c>
      <c r="B74" s="180" t="s">
        <v>384</v>
      </c>
      <c r="C74" s="72">
        <v>0</v>
      </c>
      <c r="D74" s="89">
        <v>0</v>
      </c>
      <c r="E74" s="89">
        <v>0</v>
      </c>
      <c r="F74" s="89">
        <v>0</v>
      </c>
      <c r="G74" s="89">
        <v>0</v>
      </c>
      <c r="H74" s="89">
        <v>0</v>
      </c>
      <c r="I74" s="89">
        <v>0</v>
      </c>
      <c r="J74" s="89">
        <v>0</v>
      </c>
      <c r="K74" s="89">
        <v>0</v>
      </c>
      <c r="L74" s="89">
        <v>0</v>
      </c>
      <c r="M74" s="89">
        <v>0</v>
      </c>
      <c r="N74" s="89">
        <v>0</v>
      </c>
      <c r="O74" s="89">
        <v>0</v>
      </c>
      <c r="P74" s="89">
        <v>0</v>
      </c>
      <c r="Q74" s="89">
        <v>0</v>
      </c>
      <c r="R74" s="89">
        <v>0</v>
      </c>
      <c r="S74" s="89">
        <v>0</v>
      </c>
      <c r="T74" s="89">
        <v>0</v>
      </c>
      <c r="U74" s="89">
        <v>0</v>
      </c>
      <c r="V74" s="89">
        <v>0</v>
      </c>
      <c r="W74" s="89">
        <v>0</v>
      </c>
      <c r="X74" s="89">
        <v>0</v>
      </c>
      <c r="Y74" s="89">
        <v>0</v>
      </c>
      <c r="Z74" s="89">
        <v>0</v>
      </c>
      <c r="AA74" s="89">
        <v>0</v>
      </c>
      <c r="AB74" s="89">
        <v>0</v>
      </c>
      <c r="AC74" s="89">
        <v>0</v>
      </c>
      <c r="AD74" s="89">
        <v>0</v>
      </c>
      <c r="AE74" s="89">
        <v>0</v>
      </c>
      <c r="AF74" s="89">
        <v>0</v>
      </c>
      <c r="AG74" s="89">
        <v>0</v>
      </c>
      <c r="AH74" s="89">
        <v>0</v>
      </c>
      <c r="AI74" s="89">
        <v>0</v>
      </c>
      <c r="AJ74" s="89">
        <v>0</v>
      </c>
      <c r="AK74" s="89">
        <v>0</v>
      </c>
      <c r="AL74" s="89">
        <v>0</v>
      </c>
      <c r="AM74" s="89">
        <v>0</v>
      </c>
      <c r="AN74" s="89">
        <v>0</v>
      </c>
      <c r="AO74" s="89">
        <v>0</v>
      </c>
      <c r="AP74" s="89">
        <v>0</v>
      </c>
      <c r="AQ74" s="89">
        <v>0</v>
      </c>
      <c r="AR74" s="89">
        <v>0</v>
      </c>
      <c r="AS74" s="89">
        <v>0</v>
      </c>
      <c r="AT74" s="89">
        <v>0</v>
      </c>
      <c r="AU74" s="89">
        <v>0</v>
      </c>
      <c r="AV74" s="89">
        <v>0</v>
      </c>
      <c r="AW74" s="89">
        <v>0</v>
      </c>
      <c r="AX74" s="89">
        <v>0</v>
      </c>
      <c r="AY74" s="89">
        <v>0</v>
      </c>
      <c r="AZ74" s="89">
        <v>0</v>
      </c>
      <c r="BA74" s="89">
        <v>0</v>
      </c>
      <c r="BB74" s="89">
        <v>0</v>
      </c>
      <c r="BC74" s="89">
        <v>0</v>
      </c>
      <c r="BD74" s="89">
        <v>0</v>
      </c>
      <c r="BE74" s="89">
        <v>0</v>
      </c>
      <c r="BF74" s="89">
        <v>0</v>
      </c>
      <c r="BG74" s="89">
        <v>0</v>
      </c>
      <c r="BH74" s="89">
        <v>0</v>
      </c>
      <c r="BI74" s="89">
        <v>0</v>
      </c>
      <c r="BJ74" s="89">
        <v>0</v>
      </c>
      <c r="BK74" s="89">
        <v>0</v>
      </c>
      <c r="BL74" s="89">
        <v>0</v>
      </c>
      <c r="BM74" s="89">
        <v>0</v>
      </c>
      <c r="BN74" s="89">
        <v>0</v>
      </c>
      <c r="BO74" s="89">
        <v>0</v>
      </c>
      <c r="BP74" s="89">
        <v>0</v>
      </c>
      <c r="BQ74" s="89">
        <v>0</v>
      </c>
      <c r="BR74" s="89">
        <v>0</v>
      </c>
      <c r="BS74" s="89">
        <v>0</v>
      </c>
      <c r="BT74" s="89">
        <v>0</v>
      </c>
      <c r="BU74" s="89">
        <v>0</v>
      </c>
      <c r="BV74" s="89">
        <v>0</v>
      </c>
      <c r="BW74" s="89">
        <v>0</v>
      </c>
      <c r="BX74" s="111">
        <v>0</v>
      </c>
      <c r="BY74" s="111">
        <v>0</v>
      </c>
      <c r="BZ74" s="111">
        <v>0</v>
      </c>
      <c r="CA74" s="111">
        <v>0</v>
      </c>
      <c r="CB74" s="111">
        <v>0</v>
      </c>
      <c r="CC74" s="111">
        <v>0</v>
      </c>
      <c r="CD74" s="112">
        <v>0</v>
      </c>
      <c r="CE74" s="112">
        <v>0</v>
      </c>
      <c r="CF74" s="112">
        <v>0</v>
      </c>
      <c r="CG74" s="112">
        <v>0</v>
      </c>
      <c r="CH74" s="112">
        <v>0</v>
      </c>
      <c r="CI74" s="112">
        <v>0</v>
      </c>
    </row>
    <row r="75" spans="1:87" x14ac:dyDescent="0.3">
      <c r="A75" s="189">
        <v>31433</v>
      </c>
      <c r="B75" s="180" t="s">
        <v>385</v>
      </c>
      <c r="C75" s="72">
        <v>0</v>
      </c>
      <c r="D75" s="89">
        <v>0</v>
      </c>
      <c r="E75" s="89">
        <v>0</v>
      </c>
      <c r="F75" s="89">
        <v>0</v>
      </c>
      <c r="G75" s="89">
        <v>0</v>
      </c>
      <c r="H75" s="89">
        <v>0</v>
      </c>
      <c r="I75" s="89">
        <v>0</v>
      </c>
      <c r="J75" s="89">
        <v>0</v>
      </c>
      <c r="K75" s="89">
        <v>0</v>
      </c>
      <c r="L75" s="89">
        <v>0</v>
      </c>
      <c r="M75" s="89">
        <v>0</v>
      </c>
      <c r="N75" s="89">
        <v>0</v>
      </c>
      <c r="O75" s="89">
        <v>0</v>
      </c>
      <c r="P75" s="89">
        <v>0</v>
      </c>
      <c r="Q75" s="89">
        <v>0</v>
      </c>
      <c r="R75" s="89">
        <v>0</v>
      </c>
      <c r="S75" s="89">
        <v>0</v>
      </c>
      <c r="T75" s="89">
        <v>0</v>
      </c>
      <c r="U75" s="89">
        <v>0</v>
      </c>
      <c r="V75" s="89">
        <v>0</v>
      </c>
      <c r="W75" s="89">
        <v>0</v>
      </c>
      <c r="X75" s="89">
        <v>0</v>
      </c>
      <c r="Y75" s="89">
        <v>0</v>
      </c>
      <c r="Z75" s="89">
        <v>0</v>
      </c>
      <c r="AA75" s="89">
        <v>0</v>
      </c>
      <c r="AB75" s="89">
        <v>0</v>
      </c>
      <c r="AC75" s="89">
        <v>0</v>
      </c>
      <c r="AD75" s="89">
        <v>0</v>
      </c>
      <c r="AE75" s="89">
        <v>0</v>
      </c>
      <c r="AF75" s="89">
        <v>0</v>
      </c>
      <c r="AG75" s="89">
        <v>0</v>
      </c>
      <c r="AH75" s="89">
        <v>0</v>
      </c>
      <c r="AI75" s="89">
        <v>0</v>
      </c>
      <c r="AJ75" s="89">
        <v>0</v>
      </c>
      <c r="AK75" s="89">
        <v>0</v>
      </c>
      <c r="AL75" s="89">
        <v>0</v>
      </c>
      <c r="AM75" s="89">
        <v>0</v>
      </c>
      <c r="AN75" s="89">
        <v>0</v>
      </c>
      <c r="AO75" s="89">
        <v>0</v>
      </c>
      <c r="AP75" s="89">
        <v>0</v>
      </c>
      <c r="AQ75" s="89">
        <v>0</v>
      </c>
      <c r="AR75" s="89">
        <v>0</v>
      </c>
      <c r="AS75" s="89">
        <v>0</v>
      </c>
      <c r="AT75" s="89">
        <v>0</v>
      </c>
      <c r="AU75" s="89">
        <v>0</v>
      </c>
      <c r="AV75" s="89">
        <v>0</v>
      </c>
      <c r="AW75" s="89">
        <v>0</v>
      </c>
      <c r="AX75" s="89">
        <v>0</v>
      </c>
      <c r="AY75" s="89">
        <v>0</v>
      </c>
      <c r="AZ75" s="89">
        <v>0</v>
      </c>
      <c r="BA75" s="89">
        <v>0</v>
      </c>
      <c r="BB75" s="89">
        <v>0</v>
      </c>
      <c r="BC75" s="89">
        <v>0</v>
      </c>
      <c r="BD75" s="89">
        <v>0</v>
      </c>
      <c r="BE75" s="89">
        <v>0</v>
      </c>
      <c r="BF75" s="89">
        <v>0</v>
      </c>
      <c r="BG75" s="89">
        <v>0</v>
      </c>
      <c r="BH75" s="89">
        <v>0</v>
      </c>
      <c r="BI75" s="89">
        <v>0</v>
      </c>
      <c r="BJ75" s="89">
        <v>0</v>
      </c>
      <c r="BK75" s="89">
        <v>0</v>
      </c>
      <c r="BL75" s="89">
        <v>0</v>
      </c>
      <c r="BM75" s="89">
        <v>0</v>
      </c>
      <c r="BN75" s="89">
        <v>0</v>
      </c>
      <c r="BO75" s="89">
        <v>0</v>
      </c>
      <c r="BP75" s="89">
        <v>0</v>
      </c>
      <c r="BQ75" s="89">
        <v>0</v>
      </c>
      <c r="BR75" s="89">
        <v>0</v>
      </c>
      <c r="BS75" s="89">
        <v>0</v>
      </c>
      <c r="BT75" s="89">
        <v>0</v>
      </c>
      <c r="BU75" s="89">
        <v>0</v>
      </c>
      <c r="BV75" s="89">
        <v>0</v>
      </c>
      <c r="BW75" s="89">
        <v>0</v>
      </c>
      <c r="BX75" s="111">
        <v>0</v>
      </c>
      <c r="BY75" s="111">
        <v>0</v>
      </c>
      <c r="BZ75" s="111">
        <v>0</v>
      </c>
      <c r="CA75" s="111">
        <v>0</v>
      </c>
      <c r="CB75" s="111">
        <v>0</v>
      </c>
      <c r="CC75" s="111">
        <v>0</v>
      </c>
      <c r="CD75" s="112">
        <v>0</v>
      </c>
      <c r="CE75" s="112">
        <v>0</v>
      </c>
      <c r="CF75" s="112">
        <v>0</v>
      </c>
      <c r="CG75" s="112">
        <v>0</v>
      </c>
      <c r="CH75" s="112">
        <v>0</v>
      </c>
      <c r="CI75" s="112">
        <v>0</v>
      </c>
    </row>
    <row r="76" spans="1:87" x14ac:dyDescent="0.3">
      <c r="A76" s="189">
        <v>31434</v>
      </c>
      <c r="B76" s="180" t="s">
        <v>386</v>
      </c>
      <c r="C76" s="72">
        <v>0</v>
      </c>
      <c r="D76" s="89">
        <v>0</v>
      </c>
      <c r="E76" s="89">
        <v>0</v>
      </c>
      <c r="F76" s="89">
        <v>0</v>
      </c>
      <c r="G76" s="89">
        <v>0</v>
      </c>
      <c r="H76" s="89">
        <v>0</v>
      </c>
      <c r="I76" s="89">
        <v>0</v>
      </c>
      <c r="J76" s="89">
        <v>0</v>
      </c>
      <c r="K76" s="89">
        <v>0</v>
      </c>
      <c r="L76" s="89">
        <v>0</v>
      </c>
      <c r="M76" s="89">
        <v>0</v>
      </c>
      <c r="N76" s="89">
        <v>0</v>
      </c>
      <c r="O76" s="89">
        <v>0</v>
      </c>
      <c r="P76" s="89">
        <v>0</v>
      </c>
      <c r="Q76" s="89">
        <v>0</v>
      </c>
      <c r="R76" s="89">
        <v>0</v>
      </c>
      <c r="S76" s="89">
        <v>0</v>
      </c>
      <c r="T76" s="89">
        <v>0</v>
      </c>
      <c r="U76" s="89">
        <v>0</v>
      </c>
      <c r="V76" s="89">
        <v>0</v>
      </c>
      <c r="W76" s="89">
        <v>0</v>
      </c>
      <c r="X76" s="89">
        <v>0</v>
      </c>
      <c r="Y76" s="89">
        <v>0</v>
      </c>
      <c r="Z76" s="89">
        <v>0</v>
      </c>
      <c r="AA76" s="89">
        <v>0</v>
      </c>
      <c r="AB76" s="89">
        <v>0</v>
      </c>
      <c r="AC76" s="89">
        <v>0</v>
      </c>
      <c r="AD76" s="89">
        <v>0</v>
      </c>
      <c r="AE76" s="89">
        <v>0</v>
      </c>
      <c r="AF76" s="89">
        <v>0</v>
      </c>
      <c r="AG76" s="89">
        <v>0</v>
      </c>
      <c r="AH76" s="89">
        <v>0</v>
      </c>
      <c r="AI76" s="89">
        <v>0</v>
      </c>
      <c r="AJ76" s="89">
        <v>0</v>
      </c>
      <c r="AK76" s="89">
        <v>0</v>
      </c>
      <c r="AL76" s="89">
        <v>0</v>
      </c>
      <c r="AM76" s="89">
        <v>0</v>
      </c>
      <c r="AN76" s="89">
        <v>0</v>
      </c>
      <c r="AO76" s="89">
        <v>0</v>
      </c>
      <c r="AP76" s="89">
        <v>0</v>
      </c>
      <c r="AQ76" s="89">
        <v>0</v>
      </c>
      <c r="AR76" s="89">
        <v>0</v>
      </c>
      <c r="AS76" s="89">
        <v>0</v>
      </c>
      <c r="AT76" s="89">
        <v>0</v>
      </c>
      <c r="AU76" s="89">
        <v>0</v>
      </c>
      <c r="AV76" s="89">
        <v>0</v>
      </c>
      <c r="AW76" s="89">
        <v>0</v>
      </c>
      <c r="AX76" s="89">
        <v>0</v>
      </c>
      <c r="AY76" s="89">
        <v>0</v>
      </c>
      <c r="AZ76" s="89">
        <v>0</v>
      </c>
      <c r="BA76" s="89">
        <v>0</v>
      </c>
      <c r="BB76" s="89">
        <v>0</v>
      </c>
      <c r="BC76" s="89">
        <v>0</v>
      </c>
      <c r="BD76" s="89">
        <v>0</v>
      </c>
      <c r="BE76" s="89">
        <v>0</v>
      </c>
      <c r="BF76" s="89">
        <v>0</v>
      </c>
      <c r="BG76" s="89">
        <v>0</v>
      </c>
      <c r="BH76" s="89">
        <v>0</v>
      </c>
      <c r="BI76" s="89">
        <v>0</v>
      </c>
      <c r="BJ76" s="89">
        <v>0</v>
      </c>
      <c r="BK76" s="89">
        <v>0</v>
      </c>
      <c r="BL76" s="89">
        <v>0</v>
      </c>
      <c r="BM76" s="89">
        <v>0</v>
      </c>
      <c r="BN76" s="89">
        <v>0</v>
      </c>
      <c r="BO76" s="89">
        <v>0</v>
      </c>
      <c r="BP76" s="89">
        <v>0</v>
      </c>
      <c r="BQ76" s="89">
        <v>0</v>
      </c>
      <c r="BR76" s="89">
        <v>0</v>
      </c>
      <c r="BS76" s="89">
        <v>0</v>
      </c>
      <c r="BT76" s="89">
        <v>0</v>
      </c>
      <c r="BU76" s="89">
        <v>0</v>
      </c>
      <c r="BV76" s="89">
        <v>0</v>
      </c>
      <c r="BW76" s="89">
        <v>0</v>
      </c>
      <c r="BX76" s="111">
        <v>0</v>
      </c>
      <c r="BY76" s="111">
        <v>0</v>
      </c>
      <c r="BZ76" s="111">
        <v>0</v>
      </c>
      <c r="CA76" s="111">
        <v>0</v>
      </c>
      <c r="CB76" s="111">
        <v>0</v>
      </c>
      <c r="CC76" s="111">
        <v>0</v>
      </c>
      <c r="CD76" s="112">
        <v>0</v>
      </c>
      <c r="CE76" s="112">
        <v>0</v>
      </c>
      <c r="CF76" s="112">
        <v>0</v>
      </c>
      <c r="CG76" s="112">
        <v>0</v>
      </c>
      <c r="CH76" s="112">
        <v>0</v>
      </c>
      <c r="CI76" s="112">
        <v>0</v>
      </c>
    </row>
    <row r="77" spans="1:87" x14ac:dyDescent="0.3">
      <c r="A77" s="189">
        <v>31440</v>
      </c>
      <c r="B77" s="180" t="s">
        <v>387</v>
      </c>
      <c r="C77" s="72">
        <v>3782303.0599999996</v>
      </c>
      <c r="D77" s="89">
        <v>3760786.8799999994</v>
      </c>
      <c r="E77" s="89">
        <v>3815965.4099999997</v>
      </c>
      <c r="F77" s="89">
        <v>3844282.05</v>
      </c>
      <c r="G77" s="89">
        <v>3861218.3499999996</v>
      </c>
      <c r="H77" s="89">
        <v>3890546.78</v>
      </c>
      <c r="I77" s="89">
        <v>3575729.38</v>
      </c>
      <c r="J77" s="89">
        <v>3608212.5699999994</v>
      </c>
      <c r="K77" s="89">
        <v>3605100.5599999991</v>
      </c>
      <c r="L77" s="89">
        <v>3650511.3699999996</v>
      </c>
      <c r="M77" s="89">
        <v>3410753.3499999996</v>
      </c>
      <c r="N77" s="89">
        <v>2503384.04</v>
      </c>
      <c r="O77" s="89">
        <v>2608028.4300000006</v>
      </c>
      <c r="P77" s="89">
        <v>2277367.6300000008</v>
      </c>
      <c r="Q77" s="89">
        <v>2085618.4800000009</v>
      </c>
      <c r="R77" s="89">
        <v>1939930.165000001</v>
      </c>
      <c r="S77" s="89">
        <v>1804837.3900000008</v>
      </c>
      <c r="T77" s="89">
        <v>1665776.5450000009</v>
      </c>
      <c r="U77" s="89">
        <v>1396114.5350000008</v>
      </c>
      <c r="V77" s="89">
        <v>1402700.2450000008</v>
      </c>
      <c r="W77" s="89">
        <v>1184966.2050000008</v>
      </c>
      <c r="X77" s="89">
        <v>1191885.705000001</v>
      </c>
      <c r="Y77" s="89">
        <v>1092185.7550000011</v>
      </c>
      <c r="Z77" s="89">
        <v>1088067.415000001</v>
      </c>
      <c r="AA77" s="89">
        <v>954130.38500000094</v>
      </c>
      <c r="AB77" s="89">
        <v>943586.25500000094</v>
      </c>
      <c r="AC77" s="89">
        <v>931966.29000000097</v>
      </c>
      <c r="AD77" s="89">
        <v>930013.55500000098</v>
      </c>
      <c r="AE77" s="89">
        <v>928769.79000000097</v>
      </c>
      <c r="AF77" s="89">
        <v>928234.98500000103</v>
      </c>
      <c r="AG77" s="89">
        <v>928409.15000000107</v>
      </c>
      <c r="AH77" s="89">
        <v>917458.94500000111</v>
      </c>
      <c r="AI77" s="89">
        <v>826965.73000000115</v>
      </c>
      <c r="AJ77" s="89">
        <v>593515.22500000126</v>
      </c>
      <c r="AK77" s="89">
        <v>572666.2700000013</v>
      </c>
      <c r="AL77" s="89">
        <v>552815.2750000013</v>
      </c>
      <c r="AM77" s="89">
        <v>520462.23000000132</v>
      </c>
      <c r="AN77" s="89">
        <v>356561.38000000134</v>
      </c>
      <c r="AO77" s="89">
        <v>219759.11000000132</v>
      </c>
      <c r="AP77" s="89">
        <v>84730.410000001328</v>
      </c>
      <c r="AQ77" s="89">
        <v>-48802.479999998686</v>
      </c>
      <c r="AR77" s="89">
        <v>-180561.81999999867</v>
      </c>
      <c r="AS77" s="89">
        <v>-374912.79999999865</v>
      </c>
      <c r="AT77" s="89">
        <v>-502288.24999999872</v>
      </c>
      <c r="AU77" s="89">
        <v>-627890.12999999884</v>
      </c>
      <c r="AV77" s="89">
        <v>-1188218.439999999</v>
      </c>
      <c r="AW77" s="89">
        <v>-1342848.679999999</v>
      </c>
      <c r="AX77" s="89">
        <v>-1495208.0999999992</v>
      </c>
      <c r="AY77" s="89">
        <v>-1675296.6799999992</v>
      </c>
      <c r="AZ77" s="89">
        <v>-1818865.8399999992</v>
      </c>
      <c r="BA77" s="89">
        <v>-1960275.7349999994</v>
      </c>
      <c r="BB77" s="89">
        <v>-2099526.4199999995</v>
      </c>
      <c r="BC77" s="89">
        <v>-2236617.8949999996</v>
      </c>
      <c r="BD77" s="89">
        <v>-2371550.1599999997</v>
      </c>
      <c r="BE77" s="89">
        <v>-2504323.2149999999</v>
      </c>
      <c r="BF77" s="89">
        <v>-2634937.06</v>
      </c>
      <c r="BG77" s="89">
        <v>-2763391.6950000003</v>
      </c>
      <c r="BH77" s="89">
        <v>-2889687.12</v>
      </c>
      <c r="BI77" s="89">
        <v>-3013823.3450000002</v>
      </c>
      <c r="BJ77" s="89">
        <v>-3135800.3600000003</v>
      </c>
      <c r="BK77" s="89">
        <v>-4156090.1250000014</v>
      </c>
      <c r="BL77" s="89">
        <v>-4080728.1050000014</v>
      </c>
      <c r="BM77" s="89">
        <v>-4004702.5300000012</v>
      </c>
      <c r="BN77" s="89">
        <v>-3928013.415000001</v>
      </c>
      <c r="BO77" s="89">
        <v>-3850660.7600000007</v>
      </c>
      <c r="BP77" s="89">
        <v>-3772644.5550000006</v>
      </c>
      <c r="BQ77" s="89">
        <v>-3693964.8100000005</v>
      </c>
      <c r="BR77" s="89">
        <v>-3617769.0950000007</v>
      </c>
      <c r="BS77" s="89">
        <v>-3537721.3500000006</v>
      </c>
      <c r="BT77" s="89">
        <v>-3616760.0650000004</v>
      </c>
      <c r="BU77" s="89">
        <v>-3544558.49</v>
      </c>
      <c r="BV77" s="89">
        <v>-3471547.1150000002</v>
      </c>
      <c r="BW77" s="89">
        <v>-4208434.6400000006</v>
      </c>
      <c r="BX77" s="111">
        <v>2608028.4300000006</v>
      </c>
      <c r="BY77" s="111">
        <v>954130.38500000094</v>
      </c>
      <c r="BZ77" s="111">
        <v>520462.23000000132</v>
      </c>
      <c r="CA77" s="111">
        <v>-1675296.6799999992</v>
      </c>
      <c r="CB77" s="111">
        <v>-4156090.1250000014</v>
      </c>
      <c r="CC77" s="111">
        <v>-4208434.6400000006</v>
      </c>
      <c r="CD77" s="112">
        <v>3532063.25</v>
      </c>
      <c r="CE77" s="112">
        <v>1591662.22</v>
      </c>
      <c r="CF77" s="112">
        <v>809922.62</v>
      </c>
      <c r="CG77" s="112">
        <v>-481116.48</v>
      </c>
      <c r="CH77" s="112">
        <v>-2558475.8199999998</v>
      </c>
      <c r="CI77" s="112">
        <v>-3806430.39</v>
      </c>
    </row>
    <row r="78" spans="1:87" x14ac:dyDescent="0.3">
      <c r="A78" s="189">
        <v>31441</v>
      </c>
      <c r="B78" s="180" t="s">
        <v>388</v>
      </c>
      <c r="C78" s="72">
        <v>0</v>
      </c>
      <c r="D78" s="89">
        <v>0</v>
      </c>
      <c r="E78" s="89">
        <v>0</v>
      </c>
      <c r="F78" s="89">
        <v>0</v>
      </c>
      <c r="G78" s="89">
        <v>0</v>
      </c>
      <c r="H78" s="89">
        <v>0</v>
      </c>
      <c r="I78" s="89">
        <v>0</v>
      </c>
      <c r="J78" s="89">
        <v>0</v>
      </c>
      <c r="K78" s="89">
        <v>0</v>
      </c>
      <c r="L78" s="89">
        <v>0</v>
      </c>
      <c r="M78" s="89">
        <v>0</v>
      </c>
      <c r="N78" s="89">
        <v>0</v>
      </c>
      <c r="O78" s="89">
        <v>0</v>
      </c>
      <c r="P78" s="89">
        <v>0</v>
      </c>
      <c r="Q78" s="89">
        <v>0</v>
      </c>
      <c r="R78" s="89">
        <v>0</v>
      </c>
      <c r="S78" s="89">
        <v>0</v>
      </c>
      <c r="T78" s="89">
        <v>0</v>
      </c>
      <c r="U78" s="89">
        <v>0</v>
      </c>
      <c r="V78" s="89">
        <v>0</v>
      </c>
      <c r="W78" s="89">
        <v>0</v>
      </c>
      <c r="X78" s="89">
        <v>0</v>
      </c>
      <c r="Y78" s="89">
        <v>0</v>
      </c>
      <c r="Z78" s="89">
        <v>0</v>
      </c>
      <c r="AA78" s="89">
        <v>0</v>
      </c>
      <c r="AB78" s="89">
        <v>0</v>
      </c>
      <c r="AC78" s="89">
        <v>0</v>
      </c>
      <c r="AD78" s="89">
        <v>0</v>
      </c>
      <c r="AE78" s="89">
        <v>0</v>
      </c>
      <c r="AF78" s="89">
        <v>0</v>
      </c>
      <c r="AG78" s="89">
        <v>0</v>
      </c>
      <c r="AH78" s="89">
        <v>0</v>
      </c>
      <c r="AI78" s="89">
        <v>0</v>
      </c>
      <c r="AJ78" s="89">
        <v>0</v>
      </c>
      <c r="AK78" s="89">
        <v>0</v>
      </c>
      <c r="AL78" s="89">
        <v>0</v>
      </c>
      <c r="AM78" s="89">
        <v>0</v>
      </c>
      <c r="AN78" s="89">
        <v>0</v>
      </c>
      <c r="AO78" s="89">
        <v>0</v>
      </c>
      <c r="AP78" s="89">
        <v>0</v>
      </c>
      <c r="AQ78" s="89">
        <v>0</v>
      </c>
      <c r="AR78" s="89">
        <v>0</v>
      </c>
      <c r="AS78" s="89">
        <v>0</v>
      </c>
      <c r="AT78" s="89">
        <v>0</v>
      </c>
      <c r="AU78" s="89">
        <v>0</v>
      </c>
      <c r="AV78" s="89">
        <v>0</v>
      </c>
      <c r="AW78" s="89">
        <v>0</v>
      </c>
      <c r="AX78" s="89">
        <v>0</v>
      </c>
      <c r="AY78" s="89">
        <v>0</v>
      </c>
      <c r="AZ78" s="89">
        <v>0</v>
      </c>
      <c r="BA78" s="89">
        <v>0</v>
      </c>
      <c r="BB78" s="89">
        <v>0</v>
      </c>
      <c r="BC78" s="89">
        <v>0</v>
      </c>
      <c r="BD78" s="89">
        <v>0</v>
      </c>
      <c r="BE78" s="89">
        <v>0</v>
      </c>
      <c r="BF78" s="89">
        <v>0</v>
      </c>
      <c r="BG78" s="89">
        <v>0</v>
      </c>
      <c r="BH78" s="89">
        <v>0</v>
      </c>
      <c r="BI78" s="89">
        <v>0</v>
      </c>
      <c r="BJ78" s="89">
        <v>0</v>
      </c>
      <c r="BK78" s="89">
        <v>0</v>
      </c>
      <c r="BL78" s="89">
        <v>0</v>
      </c>
      <c r="BM78" s="89">
        <v>0</v>
      </c>
      <c r="BN78" s="89">
        <v>0</v>
      </c>
      <c r="BO78" s="89">
        <v>0</v>
      </c>
      <c r="BP78" s="89">
        <v>0</v>
      </c>
      <c r="BQ78" s="89">
        <v>0</v>
      </c>
      <c r="BR78" s="89">
        <v>0</v>
      </c>
      <c r="BS78" s="89">
        <v>0</v>
      </c>
      <c r="BT78" s="89">
        <v>0</v>
      </c>
      <c r="BU78" s="89">
        <v>0</v>
      </c>
      <c r="BV78" s="89">
        <v>0</v>
      </c>
      <c r="BW78" s="89">
        <v>0</v>
      </c>
      <c r="BX78" s="111">
        <v>0</v>
      </c>
      <c r="BY78" s="111">
        <v>0</v>
      </c>
      <c r="BZ78" s="111">
        <v>0</v>
      </c>
      <c r="CA78" s="111">
        <v>0</v>
      </c>
      <c r="CB78" s="111">
        <v>0</v>
      </c>
      <c r="CC78" s="111">
        <v>0</v>
      </c>
      <c r="CD78" s="112">
        <v>0</v>
      </c>
      <c r="CE78" s="112">
        <v>0</v>
      </c>
      <c r="CF78" s="112">
        <v>0</v>
      </c>
      <c r="CG78" s="112">
        <v>0</v>
      </c>
      <c r="CH78" s="112">
        <v>0</v>
      </c>
      <c r="CI78" s="112">
        <v>0</v>
      </c>
    </row>
    <row r="79" spans="1:87" x14ac:dyDescent="0.3">
      <c r="A79" s="189">
        <v>31442</v>
      </c>
      <c r="B79" s="180" t="s">
        <v>389</v>
      </c>
      <c r="C79" s="72">
        <v>0</v>
      </c>
      <c r="D79" s="89">
        <v>0</v>
      </c>
      <c r="E79" s="89">
        <v>0</v>
      </c>
      <c r="F79" s="89">
        <v>0</v>
      </c>
      <c r="G79" s="89">
        <v>0</v>
      </c>
      <c r="H79" s="89">
        <v>0</v>
      </c>
      <c r="I79" s="89">
        <v>0</v>
      </c>
      <c r="J79" s="89">
        <v>0</v>
      </c>
      <c r="K79" s="89">
        <v>0</v>
      </c>
      <c r="L79" s="89">
        <v>0</v>
      </c>
      <c r="M79" s="89">
        <v>0</v>
      </c>
      <c r="N79" s="89">
        <v>0</v>
      </c>
      <c r="O79" s="89">
        <v>0</v>
      </c>
      <c r="P79" s="89">
        <v>0</v>
      </c>
      <c r="Q79" s="89">
        <v>0</v>
      </c>
      <c r="R79" s="89">
        <v>0</v>
      </c>
      <c r="S79" s="89">
        <v>0</v>
      </c>
      <c r="T79" s="89">
        <v>0</v>
      </c>
      <c r="U79" s="89">
        <v>0</v>
      </c>
      <c r="V79" s="89">
        <v>0</v>
      </c>
      <c r="W79" s="89">
        <v>0</v>
      </c>
      <c r="X79" s="89">
        <v>0</v>
      </c>
      <c r="Y79" s="89">
        <v>0</v>
      </c>
      <c r="Z79" s="89">
        <v>0</v>
      </c>
      <c r="AA79" s="89">
        <v>0</v>
      </c>
      <c r="AB79" s="89">
        <v>0</v>
      </c>
      <c r="AC79" s="89">
        <v>0</v>
      </c>
      <c r="AD79" s="89">
        <v>0</v>
      </c>
      <c r="AE79" s="89">
        <v>0</v>
      </c>
      <c r="AF79" s="89">
        <v>0</v>
      </c>
      <c r="AG79" s="89">
        <v>0</v>
      </c>
      <c r="AH79" s="89">
        <v>0</v>
      </c>
      <c r="AI79" s="89">
        <v>0</v>
      </c>
      <c r="AJ79" s="89">
        <v>0</v>
      </c>
      <c r="AK79" s="89">
        <v>0</v>
      </c>
      <c r="AL79" s="89">
        <v>0</v>
      </c>
      <c r="AM79" s="89">
        <v>0</v>
      </c>
      <c r="AN79" s="89">
        <v>0</v>
      </c>
      <c r="AO79" s="89">
        <v>0</v>
      </c>
      <c r="AP79" s="89">
        <v>0</v>
      </c>
      <c r="AQ79" s="89">
        <v>0</v>
      </c>
      <c r="AR79" s="89">
        <v>0</v>
      </c>
      <c r="AS79" s="89">
        <v>0</v>
      </c>
      <c r="AT79" s="89">
        <v>0</v>
      </c>
      <c r="AU79" s="89">
        <v>0</v>
      </c>
      <c r="AV79" s="89">
        <v>0</v>
      </c>
      <c r="AW79" s="89">
        <v>0</v>
      </c>
      <c r="AX79" s="89">
        <v>0</v>
      </c>
      <c r="AY79" s="89">
        <v>0</v>
      </c>
      <c r="AZ79" s="89">
        <v>0</v>
      </c>
      <c r="BA79" s="89">
        <v>0</v>
      </c>
      <c r="BB79" s="89">
        <v>0</v>
      </c>
      <c r="BC79" s="89">
        <v>0</v>
      </c>
      <c r="BD79" s="89">
        <v>0</v>
      </c>
      <c r="BE79" s="89">
        <v>0</v>
      </c>
      <c r="BF79" s="89">
        <v>0</v>
      </c>
      <c r="BG79" s="89">
        <v>0</v>
      </c>
      <c r="BH79" s="89">
        <v>0</v>
      </c>
      <c r="BI79" s="89">
        <v>0</v>
      </c>
      <c r="BJ79" s="89">
        <v>0</v>
      </c>
      <c r="BK79" s="89">
        <v>0</v>
      </c>
      <c r="BL79" s="89">
        <v>0</v>
      </c>
      <c r="BM79" s="89">
        <v>0</v>
      </c>
      <c r="BN79" s="89">
        <v>0</v>
      </c>
      <c r="BO79" s="89">
        <v>0</v>
      </c>
      <c r="BP79" s="89">
        <v>0</v>
      </c>
      <c r="BQ79" s="89">
        <v>0</v>
      </c>
      <c r="BR79" s="89">
        <v>0</v>
      </c>
      <c r="BS79" s="89">
        <v>0</v>
      </c>
      <c r="BT79" s="89">
        <v>0</v>
      </c>
      <c r="BU79" s="89">
        <v>0</v>
      </c>
      <c r="BV79" s="89">
        <v>0</v>
      </c>
      <c r="BW79" s="89">
        <v>0</v>
      </c>
      <c r="BX79" s="111">
        <v>0</v>
      </c>
      <c r="BY79" s="111">
        <v>0</v>
      </c>
      <c r="BZ79" s="111">
        <v>0</v>
      </c>
      <c r="CA79" s="111">
        <v>0</v>
      </c>
      <c r="CB79" s="111">
        <v>0</v>
      </c>
      <c r="CC79" s="111">
        <v>0</v>
      </c>
      <c r="CD79" s="112">
        <v>0</v>
      </c>
      <c r="CE79" s="112">
        <v>0</v>
      </c>
      <c r="CF79" s="112">
        <v>0</v>
      </c>
      <c r="CG79" s="112">
        <v>0</v>
      </c>
      <c r="CH79" s="112">
        <v>0</v>
      </c>
      <c r="CI79" s="112">
        <v>0</v>
      </c>
    </row>
    <row r="80" spans="1:87" x14ac:dyDescent="0.3">
      <c r="A80" s="189">
        <v>31443</v>
      </c>
      <c r="B80" s="180" t="s">
        <v>390</v>
      </c>
      <c r="C80" s="72">
        <v>0</v>
      </c>
      <c r="D80" s="89">
        <v>0</v>
      </c>
      <c r="E80" s="89">
        <v>0</v>
      </c>
      <c r="F80" s="89">
        <v>0</v>
      </c>
      <c r="G80" s="89">
        <v>0</v>
      </c>
      <c r="H80" s="89">
        <v>0</v>
      </c>
      <c r="I80" s="89">
        <v>0</v>
      </c>
      <c r="J80" s="89">
        <v>0</v>
      </c>
      <c r="K80" s="89">
        <v>0</v>
      </c>
      <c r="L80" s="89">
        <v>0</v>
      </c>
      <c r="M80" s="89">
        <v>0</v>
      </c>
      <c r="N80" s="89">
        <v>0</v>
      </c>
      <c r="O80" s="89">
        <v>0</v>
      </c>
      <c r="P80" s="89">
        <v>0</v>
      </c>
      <c r="Q80" s="89">
        <v>0</v>
      </c>
      <c r="R80" s="89">
        <v>0</v>
      </c>
      <c r="S80" s="89">
        <v>0</v>
      </c>
      <c r="T80" s="89">
        <v>0</v>
      </c>
      <c r="U80" s="89">
        <v>0</v>
      </c>
      <c r="V80" s="89">
        <v>0</v>
      </c>
      <c r="W80" s="89">
        <v>0</v>
      </c>
      <c r="X80" s="89">
        <v>0</v>
      </c>
      <c r="Y80" s="89">
        <v>0</v>
      </c>
      <c r="Z80" s="89">
        <v>0</v>
      </c>
      <c r="AA80" s="89">
        <v>0</v>
      </c>
      <c r="AB80" s="89">
        <v>0</v>
      </c>
      <c r="AC80" s="89">
        <v>0</v>
      </c>
      <c r="AD80" s="89">
        <v>0</v>
      </c>
      <c r="AE80" s="89">
        <v>0</v>
      </c>
      <c r="AF80" s="89">
        <v>0</v>
      </c>
      <c r="AG80" s="89">
        <v>0</v>
      </c>
      <c r="AH80" s="89">
        <v>0</v>
      </c>
      <c r="AI80" s="89">
        <v>0</v>
      </c>
      <c r="AJ80" s="89">
        <v>0</v>
      </c>
      <c r="AK80" s="89">
        <v>0</v>
      </c>
      <c r="AL80" s="89">
        <v>0</v>
      </c>
      <c r="AM80" s="89">
        <v>0</v>
      </c>
      <c r="AN80" s="89">
        <v>0</v>
      </c>
      <c r="AO80" s="89">
        <v>0</v>
      </c>
      <c r="AP80" s="89">
        <v>0</v>
      </c>
      <c r="AQ80" s="89">
        <v>0</v>
      </c>
      <c r="AR80" s="89">
        <v>0</v>
      </c>
      <c r="AS80" s="89">
        <v>0</v>
      </c>
      <c r="AT80" s="89">
        <v>0</v>
      </c>
      <c r="AU80" s="89">
        <v>0</v>
      </c>
      <c r="AV80" s="89">
        <v>0</v>
      </c>
      <c r="AW80" s="89">
        <v>0</v>
      </c>
      <c r="AX80" s="89">
        <v>0</v>
      </c>
      <c r="AY80" s="89">
        <v>0</v>
      </c>
      <c r="AZ80" s="89">
        <v>0</v>
      </c>
      <c r="BA80" s="89">
        <v>0</v>
      </c>
      <c r="BB80" s="89">
        <v>0</v>
      </c>
      <c r="BC80" s="89">
        <v>0</v>
      </c>
      <c r="BD80" s="89">
        <v>0</v>
      </c>
      <c r="BE80" s="89">
        <v>0</v>
      </c>
      <c r="BF80" s="89">
        <v>0</v>
      </c>
      <c r="BG80" s="89">
        <v>0</v>
      </c>
      <c r="BH80" s="89">
        <v>0</v>
      </c>
      <c r="BI80" s="89">
        <v>0</v>
      </c>
      <c r="BJ80" s="89">
        <v>0</v>
      </c>
      <c r="BK80" s="89">
        <v>0</v>
      </c>
      <c r="BL80" s="89">
        <v>0</v>
      </c>
      <c r="BM80" s="89">
        <v>0</v>
      </c>
      <c r="BN80" s="89">
        <v>0</v>
      </c>
      <c r="BO80" s="89">
        <v>0</v>
      </c>
      <c r="BP80" s="89">
        <v>0</v>
      </c>
      <c r="BQ80" s="89">
        <v>0</v>
      </c>
      <c r="BR80" s="89">
        <v>0</v>
      </c>
      <c r="BS80" s="89">
        <v>0</v>
      </c>
      <c r="BT80" s="89">
        <v>0</v>
      </c>
      <c r="BU80" s="89">
        <v>0</v>
      </c>
      <c r="BV80" s="89">
        <v>0</v>
      </c>
      <c r="BW80" s="89">
        <v>0</v>
      </c>
      <c r="BX80" s="111">
        <v>0</v>
      </c>
      <c r="BY80" s="111">
        <v>0</v>
      </c>
      <c r="BZ80" s="111">
        <v>0</v>
      </c>
      <c r="CA80" s="111">
        <v>0</v>
      </c>
      <c r="CB80" s="111">
        <v>0</v>
      </c>
      <c r="CC80" s="111">
        <v>0</v>
      </c>
      <c r="CD80" s="112">
        <v>0</v>
      </c>
      <c r="CE80" s="112">
        <v>0</v>
      </c>
      <c r="CF80" s="112">
        <v>0</v>
      </c>
      <c r="CG80" s="112">
        <v>0</v>
      </c>
      <c r="CH80" s="112">
        <v>0</v>
      </c>
      <c r="CI80" s="112">
        <v>0</v>
      </c>
    </row>
    <row r="81" spans="1:87" x14ac:dyDescent="0.3">
      <c r="A81" s="189">
        <v>31444</v>
      </c>
      <c r="B81" s="180" t="s">
        <v>391</v>
      </c>
      <c r="C81" s="72">
        <v>49299832.370000005</v>
      </c>
      <c r="D81" s="89">
        <v>49595900.100000001</v>
      </c>
      <c r="E81" s="89">
        <v>49875807.68</v>
      </c>
      <c r="F81" s="89">
        <v>50187834.340000004</v>
      </c>
      <c r="G81" s="89">
        <v>49616198.650000006</v>
      </c>
      <c r="H81" s="89">
        <v>49715273.70000001</v>
      </c>
      <c r="I81" s="89">
        <v>49658212.68</v>
      </c>
      <c r="J81" s="89">
        <v>49750810.68</v>
      </c>
      <c r="K81" s="89">
        <v>49995058.359999999</v>
      </c>
      <c r="L81" s="89">
        <v>50343075.900000006</v>
      </c>
      <c r="M81" s="89">
        <v>50479050.520000011</v>
      </c>
      <c r="N81" s="89">
        <v>50888923.44000002</v>
      </c>
      <c r="O81" s="89">
        <v>51224912.220000021</v>
      </c>
      <c r="P81" s="89">
        <v>50353828.44000002</v>
      </c>
      <c r="Q81" s="89">
        <v>50529978.710000023</v>
      </c>
      <c r="R81" s="89">
        <v>50776285.170000024</v>
      </c>
      <c r="S81" s="89">
        <v>50998520.895000026</v>
      </c>
      <c r="T81" s="89">
        <v>51170118.100000024</v>
      </c>
      <c r="U81" s="89">
        <v>51458624.055000015</v>
      </c>
      <c r="V81" s="89">
        <v>51752334.040000021</v>
      </c>
      <c r="W81" s="89">
        <v>52036929.290000021</v>
      </c>
      <c r="X81" s="89">
        <v>52279824.665000029</v>
      </c>
      <c r="Y81" s="89">
        <v>52571790.215000033</v>
      </c>
      <c r="Z81" s="89">
        <v>52849660.220000036</v>
      </c>
      <c r="AA81" s="89">
        <v>53046999.285000034</v>
      </c>
      <c r="AB81" s="89">
        <v>53487900.825000033</v>
      </c>
      <c r="AC81" s="89">
        <v>53928802.43000003</v>
      </c>
      <c r="AD81" s="89">
        <v>54369704.035000026</v>
      </c>
      <c r="AE81" s="89">
        <v>54745605.640000023</v>
      </c>
      <c r="AF81" s="89">
        <v>55187206.24500002</v>
      </c>
      <c r="AG81" s="89">
        <v>55485676.650000013</v>
      </c>
      <c r="AH81" s="89">
        <v>55910165.655000009</v>
      </c>
      <c r="AI81" s="89">
        <v>56143109.720000014</v>
      </c>
      <c r="AJ81" s="89">
        <v>56486598.18500001</v>
      </c>
      <c r="AK81" s="89">
        <v>56938025.185000017</v>
      </c>
      <c r="AL81" s="89">
        <v>57389581.625000022</v>
      </c>
      <c r="AM81" s="89">
        <v>57731816.985000022</v>
      </c>
      <c r="AN81" s="89">
        <v>58183732.060000017</v>
      </c>
      <c r="AO81" s="89">
        <v>58635647.155000016</v>
      </c>
      <c r="AP81" s="89">
        <v>59087562.250000015</v>
      </c>
      <c r="AQ81" s="89">
        <v>59539477.345000014</v>
      </c>
      <c r="AR81" s="89">
        <v>59991392.440000013</v>
      </c>
      <c r="AS81" s="89">
        <v>60336156.925000012</v>
      </c>
      <c r="AT81" s="89">
        <v>60781719.065000013</v>
      </c>
      <c r="AU81" s="89">
        <v>61226781.205000013</v>
      </c>
      <c r="AV81" s="89">
        <v>61546843.345000014</v>
      </c>
      <c r="AW81" s="89">
        <v>61988013.81500002</v>
      </c>
      <c r="AX81" s="89">
        <v>62429274.895000026</v>
      </c>
      <c r="AY81" s="89">
        <v>62726626.585000023</v>
      </c>
      <c r="AZ81" s="89">
        <v>62969708.565000027</v>
      </c>
      <c r="BA81" s="89">
        <v>63307031.045000024</v>
      </c>
      <c r="BB81" s="89">
        <v>63567162.275000021</v>
      </c>
      <c r="BC81" s="89">
        <v>63789667.13500002</v>
      </c>
      <c r="BD81" s="89">
        <v>64125572.555000015</v>
      </c>
      <c r="BE81" s="89">
        <v>64284402.135000013</v>
      </c>
      <c r="BF81" s="89">
        <v>64645159.635000005</v>
      </c>
      <c r="BG81" s="89">
        <v>64955816.275000006</v>
      </c>
      <c r="BH81" s="89">
        <v>65335519.585000008</v>
      </c>
      <c r="BI81" s="89">
        <v>65721770.485000007</v>
      </c>
      <c r="BJ81" s="89">
        <v>66108537.055</v>
      </c>
      <c r="BK81" s="89">
        <v>64967071.464999996</v>
      </c>
      <c r="BL81" s="89">
        <v>65434701.094999991</v>
      </c>
      <c r="BM81" s="89">
        <v>65902330.63499999</v>
      </c>
      <c r="BN81" s="89">
        <v>66369960.17499999</v>
      </c>
      <c r="BO81" s="89">
        <v>66837589.714999989</v>
      </c>
      <c r="BP81" s="89">
        <v>67305219.254999995</v>
      </c>
      <c r="BQ81" s="89">
        <v>67772848.795000002</v>
      </c>
      <c r="BR81" s="89">
        <v>68240478.335000008</v>
      </c>
      <c r="BS81" s="89">
        <v>68708107.875000015</v>
      </c>
      <c r="BT81" s="89">
        <v>68947489.065000027</v>
      </c>
      <c r="BU81" s="89">
        <v>69404453.535000026</v>
      </c>
      <c r="BV81" s="89">
        <v>69861638.735000029</v>
      </c>
      <c r="BW81" s="89">
        <v>68471608.825000033</v>
      </c>
      <c r="BX81" s="111">
        <v>51224912.220000021</v>
      </c>
      <c r="BY81" s="111">
        <v>53046999.285000034</v>
      </c>
      <c r="BZ81" s="111">
        <v>57731816.985000022</v>
      </c>
      <c r="CA81" s="111">
        <v>62726626.585000023</v>
      </c>
      <c r="CB81" s="111">
        <v>64967071.464999996</v>
      </c>
      <c r="CC81" s="111">
        <v>68471608.825000033</v>
      </c>
      <c r="CD81" s="112">
        <v>50048530.049999997</v>
      </c>
      <c r="CE81" s="112">
        <v>51619215.789999999</v>
      </c>
      <c r="CF81" s="112">
        <v>55450091.729999997</v>
      </c>
      <c r="CG81" s="112">
        <v>60323464.93</v>
      </c>
      <c r="CH81" s="112">
        <v>64346464.979999997</v>
      </c>
      <c r="CI81" s="112">
        <v>67555653.650000006</v>
      </c>
    </row>
    <row r="82" spans="1:87" x14ac:dyDescent="0.3">
      <c r="A82" s="189">
        <v>31530</v>
      </c>
      <c r="B82" s="180" t="s">
        <v>392</v>
      </c>
      <c r="C82" s="72">
        <v>0</v>
      </c>
      <c r="D82" s="89">
        <v>0</v>
      </c>
      <c r="E82" s="89">
        <v>0</v>
      </c>
      <c r="F82" s="89">
        <v>0</v>
      </c>
      <c r="G82" s="89">
        <v>0</v>
      </c>
      <c r="H82" s="89">
        <v>0</v>
      </c>
      <c r="I82" s="89">
        <v>0</v>
      </c>
      <c r="J82" s="89">
        <v>0</v>
      </c>
      <c r="K82" s="89">
        <v>0</v>
      </c>
      <c r="L82" s="89">
        <v>0</v>
      </c>
      <c r="M82" s="89">
        <v>0</v>
      </c>
      <c r="N82" s="89">
        <v>0</v>
      </c>
      <c r="O82" s="89">
        <v>0</v>
      </c>
      <c r="P82" s="89">
        <v>0</v>
      </c>
      <c r="Q82" s="89">
        <v>0</v>
      </c>
      <c r="R82" s="89">
        <v>0</v>
      </c>
      <c r="S82" s="89">
        <v>0</v>
      </c>
      <c r="T82" s="89">
        <v>0</v>
      </c>
      <c r="U82" s="89">
        <v>0</v>
      </c>
      <c r="V82" s="89">
        <v>0</v>
      </c>
      <c r="W82" s="89">
        <v>0</v>
      </c>
      <c r="X82" s="89">
        <v>0</v>
      </c>
      <c r="Y82" s="89">
        <v>0</v>
      </c>
      <c r="Z82" s="89">
        <v>0</v>
      </c>
      <c r="AA82" s="89">
        <v>0</v>
      </c>
      <c r="AB82" s="89">
        <v>0</v>
      </c>
      <c r="AC82" s="89">
        <v>0</v>
      </c>
      <c r="AD82" s="89">
        <v>0</v>
      </c>
      <c r="AE82" s="89">
        <v>0</v>
      </c>
      <c r="AF82" s="89">
        <v>0</v>
      </c>
      <c r="AG82" s="89">
        <v>0</v>
      </c>
      <c r="AH82" s="89">
        <v>0</v>
      </c>
      <c r="AI82" s="89">
        <v>0</v>
      </c>
      <c r="AJ82" s="89">
        <v>0</v>
      </c>
      <c r="AK82" s="89">
        <v>0</v>
      </c>
      <c r="AL82" s="89">
        <v>0</v>
      </c>
      <c r="AM82" s="89">
        <v>0</v>
      </c>
      <c r="AN82" s="89">
        <v>0</v>
      </c>
      <c r="AO82" s="89">
        <v>0</v>
      </c>
      <c r="AP82" s="89">
        <v>0</v>
      </c>
      <c r="AQ82" s="89">
        <v>0</v>
      </c>
      <c r="AR82" s="89">
        <v>0</v>
      </c>
      <c r="AS82" s="89">
        <v>0</v>
      </c>
      <c r="AT82" s="89">
        <v>0</v>
      </c>
      <c r="AU82" s="89">
        <v>0</v>
      </c>
      <c r="AV82" s="89">
        <v>0</v>
      </c>
      <c r="AW82" s="89">
        <v>0</v>
      </c>
      <c r="AX82" s="89">
        <v>0</v>
      </c>
      <c r="AY82" s="89">
        <v>0</v>
      </c>
      <c r="AZ82" s="89">
        <v>0</v>
      </c>
      <c r="BA82" s="89">
        <v>0</v>
      </c>
      <c r="BB82" s="89">
        <v>0</v>
      </c>
      <c r="BC82" s="89">
        <v>0</v>
      </c>
      <c r="BD82" s="89">
        <v>0</v>
      </c>
      <c r="BE82" s="89">
        <v>0</v>
      </c>
      <c r="BF82" s="89">
        <v>0</v>
      </c>
      <c r="BG82" s="89">
        <v>0</v>
      </c>
      <c r="BH82" s="89">
        <v>0</v>
      </c>
      <c r="BI82" s="89">
        <v>0</v>
      </c>
      <c r="BJ82" s="89">
        <v>0</v>
      </c>
      <c r="BK82" s="89">
        <v>0</v>
      </c>
      <c r="BL82" s="89">
        <v>0</v>
      </c>
      <c r="BM82" s="89">
        <v>0</v>
      </c>
      <c r="BN82" s="89">
        <v>0</v>
      </c>
      <c r="BO82" s="89">
        <v>0</v>
      </c>
      <c r="BP82" s="89">
        <v>0</v>
      </c>
      <c r="BQ82" s="89">
        <v>0</v>
      </c>
      <c r="BR82" s="89">
        <v>0</v>
      </c>
      <c r="BS82" s="89">
        <v>0</v>
      </c>
      <c r="BT82" s="89">
        <v>0</v>
      </c>
      <c r="BU82" s="89">
        <v>0</v>
      </c>
      <c r="BV82" s="89">
        <v>0</v>
      </c>
      <c r="BW82" s="89">
        <v>0</v>
      </c>
      <c r="BX82" s="111">
        <v>0</v>
      </c>
      <c r="BY82" s="111">
        <v>0</v>
      </c>
      <c r="BZ82" s="111">
        <v>0</v>
      </c>
      <c r="CA82" s="111">
        <v>0</v>
      </c>
      <c r="CB82" s="111">
        <v>0</v>
      </c>
      <c r="CC82" s="111">
        <v>0</v>
      </c>
      <c r="CD82" s="112">
        <v>0</v>
      </c>
      <c r="CE82" s="112">
        <v>0</v>
      </c>
      <c r="CF82" s="112">
        <v>0</v>
      </c>
      <c r="CG82" s="112">
        <v>0</v>
      </c>
      <c r="CH82" s="112">
        <v>0</v>
      </c>
      <c r="CI82" s="112">
        <v>0</v>
      </c>
    </row>
    <row r="83" spans="1:87" x14ac:dyDescent="0.3">
      <c r="A83" s="189">
        <v>31531</v>
      </c>
      <c r="B83" s="180" t="s">
        <v>393</v>
      </c>
      <c r="C83" s="72">
        <v>0</v>
      </c>
      <c r="D83" s="89">
        <v>0</v>
      </c>
      <c r="E83" s="89">
        <v>0</v>
      </c>
      <c r="F83" s="89">
        <v>0</v>
      </c>
      <c r="G83" s="89">
        <v>0</v>
      </c>
      <c r="H83" s="89">
        <v>0</v>
      </c>
      <c r="I83" s="89">
        <v>0</v>
      </c>
      <c r="J83" s="89">
        <v>0</v>
      </c>
      <c r="K83" s="89">
        <v>0</v>
      </c>
      <c r="L83" s="89">
        <v>0</v>
      </c>
      <c r="M83" s="89">
        <v>0</v>
      </c>
      <c r="N83" s="89">
        <v>0</v>
      </c>
      <c r="O83" s="89">
        <v>0</v>
      </c>
      <c r="P83" s="89">
        <v>0</v>
      </c>
      <c r="Q83" s="89">
        <v>0</v>
      </c>
      <c r="R83" s="89">
        <v>0</v>
      </c>
      <c r="S83" s="89">
        <v>0</v>
      </c>
      <c r="T83" s="89">
        <v>0</v>
      </c>
      <c r="U83" s="89">
        <v>0</v>
      </c>
      <c r="V83" s="89">
        <v>0</v>
      </c>
      <c r="W83" s="89">
        <v>0</v>
      </c>
      <c r="X83" s="89">
        <v>0</v>
      </c>
      <c r="Y83" s="89">
        <v>0</v>
      </c>
      <c r="Z83" s="89">
        <v>0</v>
      </c>
      <c r="AA83" s="89">
        <v>0</v>
      </c>
      <c r="AB83" s="89">
        <v>0</v>
      </c>
      <c r="AC83" s="89">
        <v>0</v>
      </c>
      <c r="AD83" s="89">
        <v>0</v>
      </c>
      <c r="AE83" s="89">
        <v>0</v>
      </c>
      <c r="AF83" s="89">
        <v>0</v>
      </c>
      <c r="AG83" s="89">
        <v>0</v>
      </c>
      <c r="AH83" s="89">
        <v>0</v>
      </c>
      <c r="AI83" s="89">
        <v>0</v>
      </c>
      <c r="AJ83" s="89">
        <v>0</v>
      </c>
      <c r="AK83" s="89">
        <v>0</v>
      </c>
      <c r="AL83" s="89">
        <v>0</v>
      </c>
      <c r="AM83" s="89">
        <v>0</v>
      </c>
      <c r="AN83" s="89">
        <v>0</v>
      </c>
      <c r="AO83" s="89">
        <v>0</v>
      </c>
      <c r="AP83" s="89">
        <v>0</v>
      </c>
      <c r="AQ83" s="89">
        <v>0</v>
      </c>
      <c r="AR83" s="89">
        <v>0</v>
      </c>
      <c r="AS83" s="89">
        <v>0</v>
      </c>
      <c r="AT83" s="89">
        <v>0</v>
      </c>
      <c r="AU83" s="89">
        <v>0</v>
      </c>
      <c r="AV83" s="89">
        <v>0</v>
      </c>
      <c r="AW83" s="89">
        <v>0</v>
      </c>
      <c r="AX83" s="89">
        <v>0</v>
      </c>
      <c r="AY83" s="89">
        <v>0</v>
      </c>
      <c r="AZ83" s="89">
        <v>0</v>
      </c>
      <c r="BA83" s="89">
        <v>0</v>
      </c>
      <c r="BB83" s="89">
        <v>0</v>
      </c>
      <c r="BC83" s="89">
        <v>0</v>
      </c>
      <c r="BD83" s="89">
        <v>0</v>
      </c>
      <c r="BE83" s="89">
        <v>0</v>
      </c>
      <c r="BF83" s="89">
        <v>0</v>
      </c>
      <c r="BG83" s="89">
        <v>0</v>
      </c>
      <c r="BH83" s="89">
        <v>0</v>
      </c>
      <c r="BI83" s="89">
        <v>0</v>
      </c>
      <c r="BJ83" s="89">
        <v>0</v>
      </c>
      <c r="BK83" s="89">
        <v>0</v>
      </c>
      <c r="BL83" s="89">
        <v>0</v>
      </c>
      <c r="BM83" s="89">
        <v>0</v>
      </c>
      <c r="BN83" s="89">
        <v>0</v>
      </c>
      <c r="BO83" s="89">
        <v>0</v>
      </c>
      <c r="BP83" s="89">
        <v>0</v>
      </c>
      <c r="BQ83" s="89">
        <v>0</v>
      </c>
      <c r="BR83" s="89">
        <v>0</v>
      </c>
      <c r="BS83" s="89">
        <v>0</v>
      </c>
      <c r="BT83" s="89">
        <v>0</v>
      </c>
      <c r="BU83" s="89">
        <v>0</v>
      </c>
      <c r="BV83" s="89">
        <v>0</v>
      </c>
      <c r="BW83" s="89">
        <v>0</v>
      </c>
      <c r="BX83" s="111">
        <v>0</v>
      </c>
      <c r="BY83" s="111">
        <v>0</v>
      </c>
      <c r="BZ83" s="111">
        <v>0</v>
      </c>
      <c r="CA83" s="111">
        <v>0</v>
      </c>
      <c r="CB83" s="111">
        <v>0</v>
      </c>
      <c r="CC83" s="111">
        <v>0</v>
      </c>
      <c r="CD83" s="112">
        <v>0</v>
      </c>
      <c r="CE83" s="112">
        <v>0</v>
      </c>
      <c r="CF83" s="112">
        <v>0</v>
      </c>
      <c r="CG83" s="112">
        <v>0</v>
      </c>
      <c r="CH83" s="112">
        <v>0</v>
      </c>
      <c r="CI83" s="112">
        <v>0</v>
      </c>
    </row>
    <row r="84" spans="1:87" x14ac:dyDescent="0.3">
      <c r="A84" s="189">
        <v>31532</v>
      </c>
      <c r="B84" s="180" t="s">
        <v>394</v>
      </c>
      <c r="C84" s="72">
        <v>0</v>
      </c>
      <c r="D84" s="89">
        <v>0</v>
      </c>
      <c r="E84" s="89">
        <v>0</v>
      </c>
      <c r="F84" s="89">
        <v>0</v>
      </c>
      <c r="G84" s="89">
        <v>0</v>
      </c>
      <c r="H84" s="89">
        <v>0</v>
      </c>
      <c r="I84" s="89">
        <v>0</v>
      </c>
      <c r="J84" s="89">
        <v>0</v>
      </c>
      <c r="K84" s="89">
        <v>0</v>
      </c>
      <c r="L84" s="89">
        <v>0</v>
      </c>
      <c r="M84" s="89">
        <v>0</v>
      </c>
      <c r="N84" s="89">
        <v>0</v>
      </c>
      <c r="O84" s="89">
        <v>0</v>
      </c>
      <c r="P84" s="89">
        <v>0</v>
      </c>
      <c r="Q84" s="89">
        <v>0</v>
      </c>
      <c r="R84" s="89">
        <v>0</v>
      </c>
      <c r="S84" s="89">
        <v>0</v>
      </c>
      <c r="T84" s="89">
        <v>0</v>
      </c>
      <c r="U84" s="89">
        <v>0</v>
      </c>
      <c r="V84" s="89">
        <v>0</v>
      </c>
      <c r="W84" s="89">
        <v>0</v>
      </c>
      <c r="X84" s="89">
        <v>0</v>
      </c>
      <c r="Y84" s="89">
        <v>0</v>
      </c>
      <c r="Z84" s="89">
        <v>0</v>
      </c>
      <c r="AA84" s="89">
        <v>0</v>
      </c>
      <c r="AB84" s="89">
        <v>0</v>
      </c>
      <c r="AC84" s="89">
        <v>0</v>
      </c>
      <c r="AD84" s="89">
        <v>0</v>
      </c>
      <c r="AE84" s="89">
        <v>0</v>
      </c>
      <c r="AF84" s="89">
        <v>0</v>
      </c>
      <c r="AG84" s="89">
        <v>0</v>
      </c>
      <c r="AH84" s="89">
        <v>0</v>
      </c>
      <c r="AI84" s="89">
        <v>0</v>
      </c>
      <c r="AJ84" s="89">
        <v>0</v>
      </c>
      <c r="AK84" s="89">
        <v>0</v>
      </c>
      <c r="AL84" s="89">
        <v>0</v>
      </c>
      <c r="AM84" s="89">
        <v>0</v>
      </c>
      <c r="AN84" s="89">
        <v>0</v>
      </c>
      <c r="AO84" s="89">
        <v>0</v>
      </c>
      <c r="AP84" s="89">
        <v>0</v>
      </c>
      <c r="AQ84" s="89">
        <v>0</v>
      </c>
      <c r="AR84" s="89">
        <v>0</v>
      </c>
      <c r="AS84" s="89">
        <v>0</v>
      </c>
      <c r="AT84" s="89">
        <v>0</v>
      </c>
      <c r="AU84" s="89">
        <v>0</v>
      </c>
      <c r="AV84" s="89">
        <v>0</v>
      </c>
      <c r="AW84" s="89">
        <v>0</v>
      </c>
      <c r="AX84" s="89">
        <v>0</v>
      </c>
      <c r="AY84" s="89">
        <v>0</v>
      </c>
      <c r="AZ84" s="89">
        <v>0</v>
      </c>
      <c r="BA84" s="89">
        <v>0</v>
      </c>
      <c r="BB84" s="89">
        <v>0</v>
      </c>
      <c r="BC84" s="89">
        <v>0</v>
      </c>
      <c r="BD84" s="89">
        <v>0</v>
      </c>
      <c r="BE84" s="89">
        <v>0</v>
      </c>
      <c r="BF84" s="89">
        <v>0</v>
      </c>
      <c r="BG84" s="89">
        <v>0</v>
      </c>
      <c r="BH84" s="89">
        <v>0</v>
      </c>
      <c r="BI84" s="89">
        <v>0</v>
      </c>
      <c r="BJ84" s="89">
        <v>0</v>
      </c>
      <c r="BK84" s="89">
        <v>0</v>
      </c>
      <c r="BL84" s="89">
        <v>0</v>
      </c>
      <c r="BM84" s="89">
        <v>0</v>
      </c>
      <c r="BN84" s="89">
        <v>0</v>
      </c>
      <c r="BO84" s="89">
        <v>0</v>
      </c>
      <c r="BP84" s="89">
        <v>0</v>
      </c>
      <c r="BQ84" s="89">
        <v>0</v>
      </c>
      <c r="BR84" s="89">
        <v>0</v>
      </c>
      <c r="BS84" s="89">
        <v>0</v>
      </c>
      <c r="BT84" s="89">
        <v>0</v>
      </c>
      <c r="BU84" s="89">
        <v>0</v>
      </c>
      <c r="BV84" s="89">
        <v>0</v>
      </c>
      <c r="BW84" s="89">
        <v>0</v>
      </c>
      <c r="BX84" s="111">
        <v>0</v>
      </c>
      <c r="BY84" s="111">
        <v>0</v>
      </c>
      <c r="BZ84" s="111">
        <v>0</v>
      </c>
      <c r="CA84" s="111">
        <v>0</v>
      </c>
      <c r="CB84" s="111">
        <v>0</v>
      </c>
      <c r="CC84" s="111">
        <v>0</v>
      </c>
      <c r="CD84" s="112">
        <v>0</v>
      </c>
      <c r="CE84" s="112">
        <v>0</v>
      </c>
      <c r="CF84" s="112">
        <v>0</v>
      </c>
      <c r="CG84" s="112">
        <v>0</v>
      </c>
      <c r="CH84" s="112">
        <v>0</v>
      </c>
      <c r="CI84" s="112">
        <v>0</v>
      </c>
    </row>
    <row r="85" spans="1:87" x14ac:dyDescent="0.3">
      <c r="A85" s="189">
        <v>31533</v>
      </c>
      <c r="B85" s="180" t="s">
        <v>395</v>
      </c>
      <c r="C85" s="72">
        <v>0</v>
      </c>
      <c r="D85" s="89">
        <v>0</v>
      </c>
      <c r="E85" s="89">
        <v>0</v>
      </c>
      <c r="F85" s="89">
        <v>0</v>
      </c>
      <c r="G85" s="89">
        <v>0</v>
      </c>
      <c r="H85" s="89">
        <v>0</v>
      </c>
      <c r="I85" s="89">
        <v>0</v>
      </c>
      <c r="J85" s="89">
        <v>0</v>
      </c>
      <c r="K85" s="89">
        <v>0</v>
      </c>
      <c r="L85" s="89">
        <v>0</v>
      </c>
      <c r="M85" s="89">
        <v>0</v>
      </c>
      <c r="N85" s="89">
        <v>0</v>
      </c>
      <c r="O85" s="89">
        <v>0</v>
      </c>
      <c r="P85" s="89">
        <v>0</v>
      </c>
      <c r="Q85" s="89">
        <v>0</v>
      </c>
      <c r="R85" s="89">
        <v>0</v>
      </c>
      <c r="S85" s="89">
        <v>0</v>
      </c>
      <c r="T85" s="89">
        <v>0</v>
      </c>
      <c r="U85" s="89">
        <v>0</v>
      </c>
      <c r="V85" s="89">
        <v>0</v>
      </c>
      <c r="W85" s="89">
        <v>0</v>
      </c>
      <c r="X85" s="89">
        <v>0</v>
      </c>
      <c r="Y85" s="89">
        <v>0</v>
      </c>
      <c r="Z85" s="89">
        <v>0</v>
      </c>
      <c r="AA85" s="89">
        <v>0</v>
      </c>
      <c r="AB85" s="89">
        <v>0</v>
      </c>
      <c r="AC85" s="89">
        <v>0</v>
      </c>
      <c r="AD85" s="89">
        <v>0</v>
      </c>
      <c r="AE85" s="89">
        <v>0</v>
      </c>
      <c r="AF85" s="89">
        <v>0</v>
      </c>
      <c r="AG85" s="89">
        <v>0</v>
      </c>
      <c r="AH85" s="89">
        <v>0</v>
      </c>
      <c r="AI85" s="89">
        <v>0</v>
      </c>
      <c r="AJ85" s="89">
        <v>0</v>
      </c>
      <c r="AK85" s="89">
        <v>0</v>
      </c>
      <c r="AL85" s="89">
        <v>0</v>
      </c>
      <c r="AM85" s="89">
        <v>0</v>
      </c>
      <c r="AN85" s="89">
        <v>0</v>
      </c>
      <c r="AO85" s="89">
        <v>0</v>
      </c>
      <c r="AP85" s="89">
        <v>0</v>
      </c>
      <c r="AQ85" s="89">
        <v>0</v>
      </c>
      <c r="AR85" s="89">
        <v>0</v>
      </c>
      <c r="AS85" s="89">
        <v>0</v>
      </c>
      <c r="AT85" s="89">
        <v>0</v>
      </c>
      <c r="AU85" s="89">
        <v>0</v>
      </c>
      <c r="AV85" s="89">
        <v>0</v>
      </c>
      <c r="AW85" s="89">
        <v>0</v>
      </c>
      <c r="AX85" s="89">
        <v>0</v>
      </c>
      <c r="AY85" s="89">
        <v>0</v>
      </c>
      <c r="AZ85" s="89">
        <v>0</v>
      </c>
      <c r="BA85" s="89">
        <v>0</v>
      </c>
      <c r="BB85" s="89">
        <v>0</v>
      </c>
      <c r="BC85" s="89">
        <v>0</v>
      </c>
      <c r="BD85" s="89">
        <v>0</v>
      </c>
      <c r="BE85" s="89">
        <v>0</v>
      </c>
      <c r="BF85" s="89">
        <v>0</v>
      </c>
      <c r="BG85" s="89">
        <v>0</v>
      </c>
      <c r="BH85" s="89">
        <v>0</v>
      </c>
      <c r="BI85" s="89">
        <v>0</v>
      </c>
      <c r="BJ85" s="89">
        <v>0</v>
      </c>
      <c r="BK85" s="89">
        <v>0</v>
      </c>
      <c r="BL85" s="89">
        <v>0</v>
      </c>
      <c r="BM85" s="89">
        <v>0</v>
      </c>
      <c r="BN85" s="89">
        <v>0</v>
      </c>
      <c r="BO85" s="89">
        <v>0</v>
      </c>
      <c r="BP85" s="89">
        <v>0</v>
      </c>
      <c r="BQ85" s="89">
        <v>0</v>
      </c>
      <c r="BR85" s="89">
        <v>0</v>
      </c>
      <c r="BS85" s="89">
        <v>0</v>
      </c>
      <c r="BT85" s="89">
        <v>0</v>
      </c>
      <c r="BU85" s="89">
        <v>0</v>
      </c>
      <c r="BV85" s="89">
        <v>0</v>
      </c>
      <c r="BW85" s="89">
        <v>0</v>
      </c>
      <c r="BX85" s="111">
        <v>0</v>
      </c>
      <c r="BY85" s="111">
        <v>0</v>
      </c>
      <c r="BZ85" s="111">
        <v>0</v>
      </c>
      <c r="CA85" s="111">
        <v>0</v>
      </c>
      <c r="CB85" s="111">
        <v>0</v>
      </c>
      <c r="CC85" s="111">
        <v>0</v>
      </c>
      <c r="CD85" s="112">
        <v>0</v>
      </c>
      <c r="CE85" s="112">
        <v>0</v>
      </c>
      <c r="CF85" s="112">
        <v>0</v>
      </c>
      <c r="CG85" s="112">
        <v>0</v>
      </c>
      <c r="CH85" s="112">
        <v>0</v>
      </c>
      <c r="CI85" s="112">
        <v>0</v>
      </c>
    </row>
    <row r="86" spans="1:87" x14ac:dyDescent="0.3">
      <c r="A86" s="189">
        <v>31534</v>
      </c>
      <c r="B86" s="180" t="s">
        <v>396</v>
      </c>
      <c r="C86" s="72">
        <v>0</v>
      </c>
      <c r="D86" s="89">
        <v>0</v>
      </c>
      <c r="E86" s="89">
        <v>0</v>
      </c>
      <c r="F86" s="89">
        <v>0</v>
      </c>
      <c r="G86" s="89">
        <v>0</v>
      </c>
      <c r="H86" s="89">
        <v>0</v>
      </c>
      <c r="I86" s="89">
        <v>0</v>
      </c>
      <c r="J86" s="89">
        <v>0</v>
      </c>
      <c r="K86" s="89">
        <v>0</v>
      </c>
      <c r="L86" s="89">
        <v>0</v>
      </c>
      <c r="M86" s="89">
        <v>0</v>
      </c>
      <c r="N86" s="89">
        <v>0</v>
      </c>
      <c r="O86" s="89">
        <v>0</v>
      </c>
      <c r="P86" s="89">
        <v>0</v>
      </c>
      <c r="Q86" s="89">
        <v>0</v>
      </c>
      <c r="R86" s="89">
        <v>0</v>
      </c>
      <c r="S86" s="89">
        <v>0</v>
      </c>
      <c r="T86" s="89">
        <v>0</v>
      </c>
      <c r="U86" s="89">
        <v>0</v>
      </c>
      <c r="V86" s="89">
        <v>0</v>
      </c>
      <c r="W86" s="89">
        <v>0</v>
      </c>
      <c r="X86" s="89">
        <v>0</v>
      </c>
      <c r="Y86" s="89">
        <v>0</v>
      </c>
      <c r="Z86" s="89">
        <v>0</v>
      </c>
      <c r="AA86" s="89">
        <v>0</v>
      </c>
      <c r="AB86" s="89">
        <v>0</v>
      </c>
      <c r="AC86" s="89">
        <v>0</v>
      </c>
      <c r="AD86" s="89">
        <v>0</v>
      </c>
      <c r="AE86" s="89">
        <v>0</v>
      </c>
      <c r="AF86" s="89">
        <v>0</v>
      </c>
      <c r="AG86" s="89">
        <v>0</v>
      </c>
      <c r="AH86" s="89">
        <v>0</v>
      </c>
      <c r="AI86" s="89">
        <v>0</v>
      </c>
      <c r="AJ86" s="89">
        <v>0</v>
      </c>
      <c r="AK86" s="89">
        <v>0</v>
      </c>
      <c r="AL86" s="89">
        <v>0</v>
      </c>
      <c r="AM86" s="89">
        <v>0</v>
      </c>
      <c r="AN86" s="89">
        <v>0</v>
      </c>
      <c r="AO86" s="89">
        <v>0</v>
      </c>
      <c r="AP86" s="89">
        <v>0</v>
      </c>
      <c r="AQ86" s="89">
        <v>0</v>
      </c>
      <c r="AR86" s="89">
        <v>0</v>
      </c>
      <c r="AS86" s="89">
        <v>0</v>
      </c>
      <c r="AT86" s="89">
        <v>0</v>
      </c>
      <c r="AU86" s="89">
        <v>0</v>
      </c>
      <c r="AV86" s="89">
        <v>0</v>
      </c>
      <c r="AW86" s="89">
        <v>0</v>
      </c>
      <c r="AX86" s="89">
        <v>0</v>
      </c>
      <c r="AY86" s="89">
        <v>0</v>
      </c>
      <c r="AZ86" s="89">
        <v>0</v>
      </c>
      <c r="BA86" s="89">
        <v>0</v>
      </c>
      <c r="BB86" s="89">
        <v>0</v>
      </c>
      <c r="BC86" s="89">
        <v>0</v>
      </c>
      <c r="BD86" s="89">
        <v>0</v>
      </c>
      <c r="BE86" s="89">
        <v>0</v>
      </c>
      <c r="BF86" s="89">
        <v>0</v>
      </c>
      <c r="BG86" s="89">
        <v>0</v>
      </c>
      <c r="BH86" s="89">
        <v>0</v>
      </c>
      <c r="BI86" s="89">
        <v>0</v>
      </c>
      <c r="BJ86" s="89">
        <v>0</v>
      </c>
      <c r="BK86" s="89">
        <v>0</v>
      </c>
      <c r="BL86" s="89">
        <v>0</v>
      </c>
      <c r="BM86" s="89">
        <v>0</v>
      </c>
      <c r="BN86" s="89">
        <v>0</v>
      </c>
      <c r="BO86" s="89">
        <v>0</v>
      </c>
      <c r="BP86" s="89">
        <v>0</v>
      </c>
      <c r="BQ86" s="89">
        <v>0</v>
      </c>
      <c r="BR86" s="89">
        <v>0</v>
      </c>
      <c r="BS86" s="89">
        <v>0</v>
      </c>
      <c r="BT86" s="89">
        <v>0</v>
      </c>
      <c r="BU86" s="89">
        <v>0</v>
      </c>
      <c r="BV86" s="89">
        <v>0</v>
      </c>
      <c r="BW86" s="89">
        <v>0</v>
      </c>
      <c r="BX86" s="111">
        <v>0</v>
      </c>
      <c r="BY86" s="111">
        <v>0</v>
      </c>
      <c r="BZ86" s="111">
        <v>0</v>
      </c>
      <c r="CA86" s="111">
        <v>0</v>
      </c>
      <c r="CB86" s="111">
        <v>0</v>
      </c>
      <c r="CC86" s="111">
        <v>0</v>
      </c>
      <c r="CD86" s="112">
        <v>0</v>
      </c>
      <c r="CE86" s="112">
        <v>0</v>
      </c>
      <c r="CF86" s="112">
        <v>0</v>
      </c>
      <c r="CG86" s="112">
        <v>0</v>
      </c>
      <c r="CH86" s="112">
        <v>0</v>
      </c>
      <c r="CI86" s="112">
        <v>0</v>
      </c>
    </row>
    <row r="87" spans="1:87" x14ac:dyDescent="0.3">
      <c r="A87" s="189">
        <v>31540</v>
      </c>
      <c r="B87" s="180" t="s">
        <v>397</v>
      </c>
      <c r="C87" s="72">
        <v>16665357.380000005</v>
      </c>
      <c r="D87" s="89">
        <v>16793237.750000004</v>
      </c>
      <c r="E87" s="89">
        <v>16921118.120000005</v>
      </c>
      <c r="F87" s="89">
        <v>17048998.490000006</v>
      </c>
      <c r="G87" s="89">
        <v>17176878.860000007</v>
      </c>
      <c r="H87" s="89">
        <v>17304759.230000008</v>
      </c>
      <c r="I87" s="89">
        <v>17432639.600000009</v>
      </c>
      <c r="J87" s="89">
        <v>17560519.97000001</v>
      </c>
      <c r="K87" s="89">
        <v>17688400.340000011</v>
      </c>
      <c r="L87" s="89">
        <v>17816028.230000012</v>
      </c>
      <c r="M87" s="89">
        <v>17918385.030000012</v>
      </c>
      <c r="N87" s="89">
        <v>18044789.370000016</v>
      </c>
      <c r="O87" s="89">
        <v>18172695.780000016</v>
      </c>
      <c r="P87" s="89">
        <v>18300971.060000017</v>
      </c>
      <c r="Q87" s="89">
        <v>18429246.340000018</v>
      </c>
      <c r="R87" s="89">
        <v>18557521.62000002</v>
      </c>
      <c r="S87" s="89">
        <v>18685796.900000021</v>
      </c>
      <c r="T87" s="89">
        <v>18814072.180000022</v>
      </c>
      <c r="U87" s="89">
        <v>18942347.460000023</v>
      </c>
      <c r="V87" s="89">
        <v>19070622.740000024</v>
      </c>
      <c r="W87" s="89">
        <v>19198898.020000026</v>
      </c>
      <c r="X87" s="89">
        <v>19327173.300000027</v>
      </c>
      <c r="Y87" s="89">
        <v>19455448.580000028</v>
      </c>
      <c r="Z87" s="89">
        <v>19583723.860000029</v>
      </c>
      <c r="AA87" s="89">
        <v>19711999.14000003</v>
      </c>
      <c r="AB87" s="89">
        <v>19791163.310000032</v>
      </c>
      <c r="AC87" s="89">
        <v>19870327.480000034</v>
      </c>
      <c r="AD87" s="89">
        <v>19949491.650000036</v>
      </c>
      <c r="AE87" s="89">
        <v>20028655.820000038</v>
      </c>
      <c r="AF87" s="89">
        <v>20107819.990000039</v>
      </c>
      <c r="AG87" s="89">
        <v>20186984.160000041</v>
      </c>
      <c r="AH87" s="89">
        <v>20266148.330000043</v>
      </c>
      <c r="AI87" s="89">
        <v>20345312.500000045</v>
      </c>
      <c r="AJ87" s="89">
        <v>20424476.670000046</v>
      </c>
      <c r="AK87" s="89">
        <v>20503640.840000048</v>
      </c>
      <c r="AL87" s="89">
        <v>20582805.01000005</v>
      </c>
      <c r="AM87" s="89">
        <v>20661969.180000052</v>
      </c>
      <c r="AN87" s="89">
        <v>20741133.350000054</v>
      </c>
      <c r="AO87" s="89">
        <v>20820297.520000055</v>
      </c>
      <c r="AP87" s="89">
        <v>20899461.690000057</v>
      </c>
      <c r="AQ87" s="89">
        <v>20978625.860000059</v>
      </c>
      <c r="AR87" s="89">
        <v>21057790.030000061</v>
      </c>
      <c r="AS87" s="89">
        <v>21136954.200000063</v>
      </c>
      <c r="AT87" s="89">
        <v>21216118.370000064</v>
      </c>
      <c r="AU87" s="89">
        <v>21295282.540000066</v>
      </c>
      <c r="AV87" s="89">
        <v>21374446.710000068</v>
      </c>
      <c r="AW87" s="89">
        <v>21453610.88000007</v>
      </c>
      <c r="AX87" s="89">
        <v>21532775.050000072</v>
      </c>
      <c r="AY87" s="89">
        <v>21611939.220000073</v>
      </c>
      <c r="AZ87" s="89">
        <v>21691103.390000075</v>
      </c>
      <c r="BA87" s="89">
        <v>21770267.560000077</v>
      </c>
      <c r="BB87" s="89">
        <v>21849431.730000079</v>
      </c>
      <c r="BC87" s="89">
        <v>21928595.90000008</v>
      </c>
      <c r="BD87" s="89">
        <v>22007760.070000082</v>
      </c>
      <c r="BE87" s="89">
        <v>22086924.240000084</v>
      </c>
      <c r="BF87" s="89">
        <v>22166088.410000086</v>
      </c>
      <c r="BG87" s="89">
        <v>22245252.580000088</v>
      </c>
      <c r="BH87" s="89">
        <v>22324416.750000089</v>
      </c>
      <c r="BI87" s="89">
        <v>22403580.920000091</v>
      </c>
      <c r="BJ87" s="89">
        <v>22482745.090000093</v>
      </c>
      <c r="BK87" s="89">
        <v>22561909.260000095</v>
      </c>
      <c r="BL87" s="89">
        <v>22641073.430000097</v>
      </c>
      <c r="BM87" s="89">
        <v>22720237.600000098</v>
      </c>
      <c r="BN87" s="89">
        <v>22799401.7700001</v>
      </c>
      <c r="BO87" s="89">
        <v>22878565.940000102</v>
      </c>
      <c r="BP87" s="89">
        <v>22957730.110000104</v>
      </c>
      <c r="BQ87" s="89">
        <v>23036894.280000106</v>
      </c>
      <c r="BR87" s="89">
        <v>23116058.450000107</v>
      </c>
      <c r="BS87" s="89">
        <v>23195222.620000109</v>
      </c>
      <c r="BT87" s="89">
        <v>23274386.790000111</v>
      </c>
      <c r="BU87" s="89">
        <v>23353550.960000113</v>
      </c>
      <c r="BV87" s="89">
        <v>23432715.130000114</v>
      </c>
      <c r="BW87" s="89">
        <v>23511879.300000116</v>
      </c>
      <c r="BX87" s="111">
        <v>18172695.780000016</v>
      </c>
      <c r="BY87" s="111">
        <v>19711999.14000003</v>
      </c>
      <c r="BZ87" s="111">
        <v>20661969.180000052</v>
      </c>
      <c r="CA87" s="111">
        <v>21611939.220000073</v>
      </c>
      <c r="CB87" s="111">
        <v>22561909.260000095</v>
      </c>
      <c r="CC87" s="111">
        <v>23511879.300000116</v>
      </c>
      <c r="CD87" s="112">
        <v>17426446.780000001</v>
      </c>
      <c r="CE87" s="112">
        <v>18942347.460000001</v>
      </c>
      <c r="CF87" s="112">
        <v>20186984.16</v>
      </c>
      <c r="CG87" s="112">
        <v>21136954.199999999</v>
      </c>
      <c r="CH87" s="112">
        <v>22086924.239999998</v>
      </c>
      <c r="CI87" s="112">
        <v>23036894.280000001</v>
      </c>
    </row>
    <row r="88" spans="1:87" x14ac:dyDescent="0.3">
      <c r="A88" s="189">
        <v>31541</v>
      </c>
      <c r="B88" s="180" t="s">
        <v>398</v>
      </c>
      <c r="C88" s="72">
        <v>0</v>
      </c>
      <c r="D88" s="89">
        <v>0</v>
      </c>
      <c r="E88" s="89">
        <v>0</v>
      </c>
      <c r="F88" s="89">
        <v>0</v>
      </c>
      <c r="G88" s="89">
        <v>0</v>
      </c>
      <c r="H88" s="89">
        <v>0</v>
      </c>
      <c r="I88" s="89">
        <v>0</v>
      </c>
      <c r="J88" s="89">
        <v>0</v>
      </c>
      <c r="K88" s="89">
        <v>0</v>
      </c>
      <c r="L88" s="89">
        <v>0</v>
      </c>
      <c r="M88" s="89">
        <v>0</v>
      </c>
      <c r="N88" s="89">
        <v>0</v>
      </c>
      <c r="O88" s="89">
        <v>0</v>
      </c>
      <c r="P88" s="89">
        <v>0</v>
      </c>
      <c r="Q88" s="89">
        <v>0</v>
      </c>
      <c r="R88" s="89">
        <v>0</v>
      </c>
      <c r="S88" s="89">
        <v>0</v>
      </c>
      <c r="T88" s="89">
        <v>0</v>
      </c>
      <c r="U88" s="89">
        <v>0</v>
      </c>
      <c r="V88" s="89">
        <v>0</v>
      </c>
      <c r="W88" s="89">
        <v>0</v>
      </c>
      <c r="X88" s="89">
        <v>0</v>
      </c>
      <c r="Y88" s="89">
        <v>0</v>
      </c>
      <c r="Z88" s="89">
        <v>0</v>
      </c>
      <c r="AA88" s="89">
        <v>0</v>
      </c>
      <c r="AB88" s="89">
        <v>0</v>
      </c>
      <c r="AC88" s="89">
        <v>0</v>
      </c>
      <c r="AD88" s="89">
        <v>0</v>
      </c>
      <c r="AE88" s="89">
        <v>0</v>
      </c>
      <c r="AF88" s="89">
        <v>0</v>
      </c>
      <c r="AG88" s="89">
        <v>0</v>
      </c>
      <c r="AH88" s="89">
        <v>0</v>
      </c>
      <c r="AI88" s="89">
        <v>0</v>
      </c>
      <c r="AJ88" s="89">
        <v>0</v>
      </c>
      <c r="AK88" s="89">
        <v>0</v>
      </c>
      <c r="AL88" s="89">
        <v>0</v>
      </c>
      <c r="AM88" s="89">
        <v>0</v>
      </c>
      <c r="AN88" s="89">
        <v>0</v>
      </c>
      <c r="AO88" s="89">
        <v>0</v>
      </c>
      <c r="AP88" s="89">
        <v>0</v>
      </c>
      <c r="AQ88" s="89">
        <v>0</v>
      </c>
      <c r="AR88" s="89">
        <v>0</v>
      </c>
      <c r="AS88" s="89">
        <v>0</v>
      </c>
      <c r="AT88" s="89">
        <v>0</v>
      </c>
      <c r="AU88" s="89">
        <v>0</v>
      </c>
      <c r="AV88" s="89">
        <v>0</v>
      </c>
      <c r="AW88" s="89">
        <v>0</v>
      </c>
      <c r="AX88" s="89">
        <v>0</v>
      </c>
      <c r="AY88" s="89">
        <v>0</v>
      </c>
      <c r="AZ88" s="89">
        <v>0</v>
      </c>
      <c r="BA88" s="89">
        <v>0</v>
      </c>
      <c r="BB88" s="89">
        <v>0</v>
      </c>
      <c r="BC88" s="89">
        <v>0</v>
      </c>
      <c r="BD88" s="89">
        <v>0</v>
      </c>
      <c r="BE88" s="89">
        <v>0</v>
      </c>
      <c r="BF88" s="89">
        <v>0</v>
      </c>
      <c r="BG88" s="89">
        <v>0</v>
      </c>
      <c r="BH88" s="89">
        <v>0</v>
      </c>
      <c r="BI88" s="89">
        <v>0</v>
      </c>
      <c r="BJ88" s="89">
        <v>0</v>
      </c>
      <c r="BK88" s="89">
        <v>0</v>
      </c>
      <c r="BL88" s="89">
        <v>0</v>
      </c>
      <c r="BM88" s="89">
        <v>0</v>
      </c>
      <c r="BN88" s="89">
        <v>0</v>
      </c>
      <c r="BO88" s="89">
        <v>0</v>
      </c>
      <c r="BP88" s="89">
        <v>0</v>
      </c>
      <c r="BQ88" s="89">
        <v>0</v>
      </c>
      <c r="BR88" s="89">
        <v>0</v>
      </c>
      <c r="BS88" s="89">
        <v>0</v>
      </c>
      <c r="BT88" s="89">
        <v>0</v>
      </c>
      <c r="BU88" s="89">
        <v>0</v>
      </c>
      <c r="BV88" s="89">
        <v>0</v>
      </c>
      <c r="BW88" s="89">
        <v>0</v>
      </c>
      <c r="BX88" s="111">
        <v>0</v>
      </c>
      <c r="BY88" s="111">
        <v>0</v>
      </c>
      <c r="BZ88" s="111">
        <v>0</v>
      </c>
      <c r="CA88" s="111">
        <v>0</v>
      </c>
      <c r="CB88" s="111">
        <v>0</v>
      </c>
      <c r="CC88" s="111">
        <v>0</v>
      </c>
      <c r="CD88" s="112">
        <v>0</v>
      </c>
      <c r="CE88" s="112">
        <v>0</v>
      </c>
      <c r="CF88" s="112">
        <v>0</v>
      </c>
      <c r="CG88" s="112">
        <v>0</v>
      </c>
      <c r="CH88" s="112">
        <v>0</v>
      </c>
      <c r="CI88" s="112">
        <v>0</v>
      </c>
    </row>
    <row r="89" spans="1:87" x14ac:dyDescent="0.3">
      <c r="A89" s="189">
        <v>31542</v>
      </c>
      <c r="B89" s="180" t="s">
        <v>399</v>
      </c>
      <c r="C89" s="72">
        <v>0</v>
      </c>
      <c r="D89" s="89">
        <v>0</v>
      </c>
      <c r="E89" s="89">
        <v>0</v>
      </c>
      <c r="F89" s="89">
        <v>0</v>
      </c>
      <c r="G89" s="89">
        <v>0</v>
      </c>
      <c r="H89" s="89">
        <v>0</v>
      </c>
      <c r="I89" s="89">
        <v>0</v>
      </c>
      <c r="J89" s="89">
        <v>0</v>
      </c>
      <c r="K89" s="89">
        <v>0</v>
      </c>
      <c r="L89" s="89">
        <v>0</v>
      </c>
      <c r="M89" s="89">
        <v>0</v>
      </c>
      <c r="N89" s="89">
        <v>0</v>
      </c>
      <c r="O89" s="89">
        <v>0</v>
      </c>
      <c r="P89" s="89">
        <v>0</v>
      </c>
      <c r="Q89" s="89">
        <v>0</v>
      </c>
      <c r="R89" s="89">
        <v>0</v>
      </c>
      <c r="S89" s="89">
        <v>0</v>
      </c>
      <c r="T89" s="89">
        <v>0</v>
      </c>
      <c r="U89" s="89">
        <v>0</v>
      </c>
      <c r="V89" s="89">
        <v>0</v>
      </c>
      <c r="W89" s="89">
        <v>0</v>
      </c>
      <c r="X89" s="89">
        <v>0</v>
      </c>
      <c r="Y89" s="89">
        <v>0</v>
      </c>
      <c r="Z89" s="89">
        <v>0</v>
      </c>
      <c r="AA89" s="89">
        <v>0</v>
      </c>
      <c r="AB89" s="89">
        <v>0</v>
      </c>
      <c r="AC89" s="89">
        <v>0</v>
      </c>
      <c r="AD89" s="89">
        <v>0</v>
      </c>
      <c r="AE89" s="89">
        <v>0</v>
      </c>
      <c r="AF89" s="89">
        <v>0</v>
      </c>
      <c r="AG89" s="89">
        <v>0</v>
      </c>
      <c r="AH89" s="89">
        <v>0</v>
      </c>
      <c r="AI89" s="89">
        <v>0</v>
      </c>
      <c r="AJ89" s="89">
        <v>0</v>
      </c>
      <c r="AK89" s="89">
        <v>0</v>
      </c>
      <c r="AL89" s="89">
        <v>0</v>
      </c>
      <c r="AM89" s="89">
        <v>0</v>
      </c>
      <c r="AN89" s="89">
        <v>0</v>
      </c>
      <c r="AO89" s="89">
        <v>0</v>
      </c>
      <c r="AP89" s="89">
        <v>0</v>
      </c>
      <c r="AQ89" s="89">
        <v>0</v>
      </c>
      <c r="AR89" s="89">
        <v>0</v>
      </c>
      <c r="AS89" s="89">
        <v>0</v>
      </c>
      <c r="AT89" s="89">
        <v>0</v>
      </c>
      <c r="AU89" s="89">
        <v>0</v>
      </c>
      <c r="AV89" s="89">
        <v>0</v>
      </c>
      <c r="AW89" s="89">
        <v>0</v>
      </c>
      <c r="AX89" s="89">
        <v>0</v>
      </c>
      <c r="AY89" s="89">
        <v>0</v>
      </c>
      <c r="AZ89" s="89">
        <v>0</v>
      </c>
      <c r="BA89" s="89">
        <v>0</v>
      </c>
      <c r="BB89" s="89">
        <v>0</v>
      </c>
      <c r="BC89" s="89">
        <v>0</v>
      </c>
      <c r="BD89" s="89">
        <v>0</v>
      </c>
      <c r="BE89" s="89">
        <v>0</v>
      </c>
      <c r="BF89" s="89">
        <v>0</v>
      </c>
      <c r="BG89" s="89">
        <v>0</v>
      </c>
      <c r="BH89" s="89">
        <v>0</v>
      </c>
      <c r="BI89" s="89">
        <v>0</v>
      </c>
      <c r="BJ89" s="89">
        <v>0</v>
      </c>
      <c r="BK89" s="89">
        <v>0</v>
      </c>
      <c r="BL89" s="89">
        <v>0</v>
      </c>
      <c r="BM89" s="89">
        <v>0</v>
      </c>
      <c r="BN89" s="89">
        <v>0</v>
      </c>
      <c r="BO89" s="89">
        <v>0</v>
      </c>
      <c r="BP89" s="89">
        <v>0</v>
      </c>
      <c r="BQ89" s="89">
        <v>0</v>
      </c>
      <c r="BR89" s="89">
        <v>0</v>
      </c>
      <c r="BS89" s="89">
        <v>0</v>
      </c>
      <c r="BT89" s="89">
        <v>0</v>
      </c>
      <c r="BU89" s="89">
        <v>0</v>
      </c>
      <c r="BV89" s="89">
        <v>0</v>
      </c>
      <c r="BW89" s="89">
        <v>0</v>
      </c>
      <c r="BX89" s="111">
        <v>0</v>
      </c>
      <c r="BY89" s="111">
        <v>0</v>
      </c>
      <c r="BZ89" s="111">
        <v>0</v>
      </c>
      <c r="CA89" s="111">
        <v>0</v>
      </c>
      <c r="CB89" s="111">
        <v>0</v>
      </c>
      <c r="CC89" s="111">
        <v>0</v>
      </c>
      <c r="CD89" s="112">
        <v>0</v>
      </c>
      <c r="CE89" s="112">
        <v>0</v>
      </c>
      <c r="CF89" s="112">
        <v>0</v>
      </c>
      <c r="CG89" s="112">
        <v>0</v>
      </c>
      <c r="CH89" s="112">
        <v>0</v>
      </c>
      <c r="CI89" s="112">
        <v>0</v>
      </c>
    </row>
    <row r="90" spans="1:87" x14ac:dyDescent="0.3">
      <c r="A90" s="189">
        <v>31543</v>
      </c>
      <c r="B90" s="180" t="s">
        <v>400</v>
      </c>
      <c r="C90" s="72">
        <v>0</v>
      </c>
      <c r="D90" s="89">
        <v>0</v>
      </c>
      <c r="E90" s="89">
        <v>0</v>
      </c>
      <c r="F90" s="89">
        <v>0</v>
      </c>
      <c r="G90" s="89">
        <v>0</v>
      </c>
      <c r="H90" s="89">
        <v>0</v>
      </c>
      <c r="I90" s="89">
        <v>0</v>
      </c>
      <c r="J90" s="89">
        <v>0</v>
      </c>
      <c r="K90" s="89">
        <v>0</v>
      </c>
      <c r="L90" s="89">
        <v>0</v>
      </c>
      <c r="M90" s="89">
        <v>0</v>
      </c>
      <c r="N90" s="89">
        <v>0</v>
      </c>
      <c r="O90" s="89">
        <v>0</v>
      </c>
      <c r="P90" s="89">
        <v>0</v>
      </c>
      <c r="Q90" s="89">
        <v>0</v>
      </c>
      <c r="R90" s="89">
        <v>0</v>
      </c>
      <c r="S90" s="89">
        <v>0</v>
      </c>
      <c r="T90" s="89">
        <v>0</v>
      </c>
      <c r="U90" s="89">
        <v>0</v>
      </c>
      <c r="V90" s="89">
        <v>0</v>
      </c>
      <c r="W90" s="89">
        <v>0</v>
      </c>
      <c r="X90" s="89">
        <v>0</v>
      </c>
      <c r="Y90" s="89">
        <v>0</v>
      </c>
      <c r="Z90" s="89">
        <v>0</v>
      </c>
      <c r="AA90" s="89">
        <v>0</v>
      </c>
      <c r="AB90" s="89">
        <v>0</v>
      </c>
      <c r="AC90" s="89">
        <v>0</v>
      </c>
      <c r="AD90" s="89">
        <v>0</v>
      </c>
      <c r="AE90" s="89">
        <v>0</v>
      </c>
      <c r="AF90" s="89">
        <v>0</v>
      </c>
      <c r="AG90" s="89">
        <v>0</v>
      </c>
      <c r="AH90" s="89">
        <v>0</v>
      </c>
      <c r="AI90" s="89">
        <v>0</v>
      </c>
      <c r="AJ90" s="89">
        <v>0</v>
      </c>
      <c r="AK90" s="89">
        <v>0</v>
      </c>
      <c r="AL90" s="89">
        <v>0</v>
      </c>
      <c r="AM90" s="89">
        <v>0</v>
      </c>
      <c r="AN90" s="89">
        <v>0</v>
      </c>
      <c r="AO90" s="89">
        <v>0</v>
      </c>
      <c r="AP90" s="89">
        <v>0</v>
      </c>
      <c r="AQ90" s="89">
        <v>0</v>
      </c>
      <c r="AR90" s="89">
        <v>0</v>
      </c>
      <c r="AS90" s="89">
        <v>0</v>
      </c>
      <c r="AT90" s="89">
        <v>0</v>
      </c>
      <c r="AU90" s="89">
        <v>0</v>
      </c>
      <c r="AV90" s="89">
        <v>0</v>
      </c>
      <c r="AW90" s="89">
        <v>0</v>
      </c>
      <c r="AX90" s="89">
        <v>0</v>
      </c>
      <c r="AY90" s="89">
        <v>0</v>
      </c>
      <c r="AZ90" s="89">
        <v>0</v>
      </c>
      <c r="BA90" s="89">
        <v>0</v>
      </c>
      <c r="BB90" s="89">
        <v>0</v>
      </c>
      <c r="BC90" s="89">
        <v>0</v>
      </c>
      <c r="BD90" s="89">
        <v>0</v>
      </c>
      <c r="BE90" s="89">
        <v>0</v>
      </c>
      <c r="BF90" s="89">
        <v>0</v>
      </c>
      <c r="BG90" s="89">
        <v>0</v>
      </c>
      <c r="BH90" s="89">
        <v>0</v>
      </c>
      <c r="BI90" s="89">
        <v>0</v>
      </c>
      <c r="BJ90" s="89">
        <v>0</v>
      </c>
      <c r="BK90" s="89">
        <v>0</v>
      </c>
      <c r="BL90" s="89">
        <v>0</v>
      </c>
      <c r="BM90" s="89">
        <v>0</v>
      </c>
      <c r="BN90" s="89">
        <v>0</v>
      </c>
      <c r="BO90" s="89">
        <v>0</v>
      </c>
      <c r="BP90" s="89">
        <v>0</v>
      </c>
      <c r="BQ90" s="89">
        <v>0</v>
      </c>
      <c r="BR90" s="89">
        <v>0</v>
      </c>
      <c r="BS90" s="89">
        <v>0</v>
      </c>
      <c r="BT90" s="89">
        <v>0</v>
      </c>
      <c r="BU90" s="89">
        <v>0</v>
      </c>
      <c r="BV90" s="89">
        <v>0</v>
      </c>
      <c r="BW90" s="89">
        <v>0</v>
      </c>
      <c r="BX90" s="111">
        <v>0</v>
      </c>
      <c r="BY90" s="111">
        <v>0</v>
      </c>
      <c r="BZ90" s="111">
        <v>0</v>
      </c>
      <c r="CA90" s="111">
        <v>0</v>
      </c>
      <c r="CB90" s="111">
        <v>0</v>
      </c>
      <c r="CC90" s="111">
        <v>0</v>
      </c>
      <c r="CD90" s="112">
        <v>0</v>
      </c>
      <c r="CE90" s="112">
        <v>0</v>
      </c>
      <c r="CF90" s="112">
        <v>0</v>
      </c>
      <c r="CG90" s="112">
        <v>0</v>
      </c>
      <c r="CH90" s="112">
        <v>0</v>
      </c>
      <c r="CI90" s="112">
        <v>0</v>
      </c>
    </row>
    <row r="91" spans="1:87" x14ac:dyDescent="0.3">
      <c r="A91" s="189">
        <v>31544</v>
      </c>
      <c r="B91" s="180" t="s">
        <v>401</v>
      </c>
      <c r="C91" s="72">
        <v>31819515.579999994</v>
      </c>
      <c r="D91" s="89">
        <v>31931469.469999995</v>
      </c>
      <c r="E91" s="89">
        <v>32058052.879999995</v>
      </c>
      <c r="F91" s="89">
        <v>32184636.289999995</v>
      </c>
      <c r="G91" s="89">
        <v>32311219.699999996</v>
      </c>
      <c r="H91" s="89">
        <v>32437803.109999996</v>
      </c>
      <c r="I91" s="89">
        <v>32539665.259999994</v>
      </c>
      <c r="J91" s="89">
        <v>32646521.829999994</v>
      </c>
      <c r="K91" s="89">
        <v>32773118.189999994</v>
      </c>
      <c r="L91" s="89">
        <v>32899714.549999993</v>
      </c>
      <c r="M91" s="89">
        <v>33017864.749999993</v>
      </c>
      <c r="N91" s="89">
        <v>33144596.279999994</v>
      </c>
      <c r="O91" s="89">
        <v>32717314.679999996</v>
      </c>
      <c r="P91" s="89">
        <v>32845058.459999997</v>
      </c>
      <c r="Q91" s="89">
        <v>32972802.239999998</v>
      </c>
      <c r="R91" s="89">
        <v>33100546.02</v>
      </c>
      <c r="S91" s="89">
        <v>33228289.800000001</v>
      </c>
      <c r="T91" s="89">
        <v>33356033.580000002</v>
      </c>
      <c r="U91" s="89">
        <v>33483777.360000003</v>
      </c>
      <c r="V91" s="89">
        <v>33611521.140000001</v>
      </c>
      <c r="W91" s="89">
        <v>33739264.920000002</v>
      </c>
      <c r="X91" s="89">
        <v>33867008.700000003</v>
      </c>
      <c r="Y91" s="89">
        <v>33994752.480000004</v>
      </c>
      <c r="Z91" s="89">
        <v>34122496.260000005</v>
      </c>
      <c r="AA91" s="89">
        <v>34250240.040000007</v>
      </c>
      <c r="AB91" s="89">
        <v>34373578.860000007</v>
      </c>
      <c r="AC91" s="89">
        <v>34496917.680000007</v>
      </c>
      <c r="AD91" s="89">
        <v>34620256.500000007</v>
      </c>
      <c r="AE91" s="89">
        <v>34743595.320000008</v>
      </c>
      <c r="AF91" s="89">
        <v>34866934.140000008</v>
      </c>
      <c r="AG91" s="89">
        <v>34990272.960000008</v>
      </c>
      <c r="AH91" s="89">
        <v>35113611.780000009</v>
      </c>
      <c r="AI91" s="89">
        <v>35236950.600000009</v>
      </c>
      <c r="AJ91" s="89">
        <v>35360289.420000009</v>
      </c>
      <c r="AK91" s="89">
        <v>35483628.24000001</v>
      </c>
      <c r="AL91" s="89">
        <v>35606967.06000001</v>
      </c>
      <c r="AM91" s="89">
        <v>35730305.88000001</v>
      </c>
      <c r="AN91" s="89">
        <v>35853644.70000001</v>
      </c>
      <c r="AO91" s="89">
        <v>35976983.520000011</v>
      </c>
      <c r="AP91" s="89">
        <v>36100322.340000011</v>
      </c>
      <c r="AQ91" s="89">
        <v>36223661.160000011</v>
      </c>
      <c r="AR91" s="89">
        <v>36346999.980000012</v>
      </c>
      <c r="AS91" s="89">
        <v>36470338.800000012</v>
      </c>
      <c r="AT91" s="89">
        <v>36593677.620000012</v>
      </c>
      <c r="AU91" s="89">
        <v>36717016.440000013</v>
      </c>
      <c r="AV91" s="89">
        <v>36840355.260000013</v>
      </c>
      <c r="AW91" s="89">
        <v>36963694.080000013</v>
      </c>
      <c r="AX91" s="89">
        <v>37087032.900000013</v>
      </c>
      <c r="AY91" s="89">
        <v>37210371.720000014</v>
      </c>
      <c r="AZ91" s="89">
        <v>37333710.540000014</v>
      </c>
      <c r="BA91" s="89">
        <v>37457049.360000014</v>
      </c>
      <c r="BB91" s="89">
        <v>37580388.180000015</v>
      </c>
      <c r="BC91" s="89">
        <v>37703727.000000015</v>
      </c>
      <c r="BD91" s="89">
        <v>37827065.820000015</v>
      </c>
      <c r="BE91" s="89">
        <v>37950404.640000015</v>
      </c>
      <c r="BF91" s="89">
        <v>38073743.460000016</v>
      </c>
      <c r="BG91" s="89">
        <v>38197082.280000016</v>
      </c>
      <c r="BH91" s="89">
        <v>38320421.100000016</v>
      </c>
      <c r="BI91" s="89">
        <v>38443759.920000017</v>
      </c>
      <c r="BJ91" s="89">
        <v>38567098.740000017</v>
      </c>
      <c r="BK91" s="89">
        <v>38690437.560000017</v>
      </c>
      <c r="BL91" s="89">
        <v>38813776.380000018</v>
      </c>
      <c r="BM91" s="89">
        <v>38937115.200000018</v>
      </c>
      <c r="BN91" s="89">
        <v>39060454.020000018</v>
      </c>
      <c r="BO91" s="89">
        <v>39183792.840000018</v>
      </c>
      <c r="BP91" s="89">
        <v>39307131.660000019</v>
      </c>
      <c r="BQ91" s="89">
        <v>39430470.480000019</v>
      </c>
      <c r="BR91" s="89">
        <v>39553809.300000019</v>
      </c>
      <c r="BS91" s="89">
        <v>39677148.12000002</v>
      </c>
      <c r="BT91" s="89">
        <v>39800486.94000002</v>
      </c>
      <c r="BU91" s="89">
        <v>39923825.76000002</v>
      </c>
      <c r="BV91" s="89">
        <v>40047164.580000021</v>
      </c>
      <c r="BW91" s="89">
        <v>40170503.400000021</v>
      </c>
      <c r="BX91" s="111">
        <v>32717314.679999996</v>
      </c>
      <c r="BY91" s="111">
        <v>34250240.040000007</v>
      </c>
      <c r="BZ91" s="111">
        <v>35730305.88000001</v>
      </c>
      <c r="CA91" s="111">
        <v>37210371.720000014</v>
      </c>
      <c r="CB91" s="111">
        <v>38690437.560000017</v>
      </c>
      <c r="CC91" s="111">
        <v>40170503.400000021</v>
      </c>
      <c r="CD91" s="112">
        <v>32498576.350000001</v>
      </c>
      <c r="CE91" s="112">
        <v>33483777.359999999</v>
      </c>
      <c r="CF91" s="112">
        <v>34990272.960000001</v>
      </c>
      <c r="CG91" s="112">
        <v>36470338.799999997</v>
      </c>
      <c r="CH91" s="112">
        <v>37950404.640000001</v>
      </c>
      <c r="CI91" s="112">
        <v>39430470.479999997</v>
      </c>
    </row>
    <row r="92" spans="1:87" x14ac:dyDescent="0.3">
      <c r="A92" s="189">
        <v>31545</v>
      </c>
      <c r="B92" s="180" t="s">
        <v>402</v>
      </c>
      <c r="C92" s="72">
        <v>16752317.43</v>
      </c>
      <c r="D92" s="89">
        <v>16804329.57</v>
      </c>
      <c r="E92" s="89">
        <v>16856341.710000001</v>
      </c>
      <c r="F92" s="89">
        <v>16908353.850000001</v>
      </c>
      <c r="G92" s="89">
        <v>16960365.990000002</v>
      </c>
      <c r="H92" s="89">
        <v>17012378.130000003</v>
      </c>
      <c r="I92" s="89">
        <v>17064390.270000003</v>
      </c>
      <c r="J92" s="89">
        <v>17116402.410000004</v>
      </c>
      <c r="K92" s="89">
        <v>17130203.400000006</v>
      </c>
      <c r="L92" s="89">
        <v>17182176.790000007</v>
      </c>
      <c r="M92" s="89">
        <v>17234150.180000007</v>
      </c>
      <c r="N92" s="89">
        <v>17286123.570000008</v>
      </c>
      <c r="O92" s="89">
        <v>17338096.960000008</v>
      </c>
      <c r="P92" s="89">
        <v>17384869.080000009</v>
      </c>
      <c r="Q92" s="89">
        <v>17376559.190000009</v>
      </c>
      <c r="R92" s="89">
        <v>17419876.690000009</v>
      </c>
      <c r="S92" s="89">
        <v>17463987.390000008</v>
      </c>
      <c r="T92" s="89">
        <v>17504241.290000007</v>
      </c>
      <c r="U92" s="89">
        <v>17476897.560000006</v>
      </c>
      <c r="V92" s="89">
        <v>17510657.450000007</v>
      </c>
      <c r="W92" s="89">
        <v>17542724.940000005</v>
      </c>
      <c r="X92" s="89">
        <v>17574585.480000004</v>
      </c>
      <c r="Y92" s="89">
        <v>17605103.620000005</v>
      </c>
      <c r="Z92" s="89">
        <v>17627286.560000002</v>
      </c>
      <c r="AA92" s="89">
        <v>17640077.5</v>
      </c>
      <c r="AB92" s="89">
        <v>17699343.960000001</v>
      </c>
      <c r="AC92" s="89">
        <v>17761363.030000001</v>
      </c>
      <c r="AD92" s="89">
        <v>17823382.100000001</v>
      </c>
      <c r="AE92" s="89">
        <v>17885401.170000002</v>
      </c>
      <c r="AF92" s="89">
        <v>17947420.240000002</v>
      </c>
      <c r="AG92" s="89">
        <v>18009439.310000002</v>
      </c>
      <c r="AH92" s="89">
        <v>18071458.380000003</v>
      </c>
      <c r="AI92" s="89">
        <v>18133477.450000003</v>
      </c>
      <c r="AJ92" s="89">
        <v>18083223.090000004</v>
      </c>
      <c r="AK92" s="89">
        <v>18146290.040000003</v>
      </c>
      <c r="AL92" s="89">
        <v>18209356.990000002</v>
      </c>
      <c r="AM92" s="89">
        <v>18272423.940000001</v>
      </c>
      <c r="AN92" s="89">
        <v>18325812.664999999</v>
      </c>
      <c r="AO92" s="89">
        <v>18379201.389999997</v>
      </c>
      <c r="AP92" s="89">
        <v>18432590.114999995</v>
      </c>
      <c r="AQ92" s="89">
        <v>18485978.839999992</v>
      </c>
      <c r="AR92" s="89">
        <v>18539367.56499999</v>
      </c>
      <c r="AS92" s="89">
        <v>18592756.289999988</v>
      </c>
      <c r="AT92" s="89">
        <v>18646145.014999986</v>
      </c>
      <c r="AU92" s="89">
        <v>18699533.739999983</v>
      </c>
      <c r="AV92" s="89">
        <v>18719322.464999981</v>
      </c>
      <c r="AW92" s="89">
        <v>18769291.459999982</v>
      </c>
      <c r="AX92" s="89">
        <v>18819295.304999985</v>
      </c>
      <c r="AY92" s="89">
        <v>18793684.209999986</v>
      </c>
      <c r="AZ92" s="89">
        <v>18843531.149999987</v>
      </c>
      <c r="BA92" s="89">
        <v>18893378.089999989</v>
      </c>
      <c r="BB92" s="89">
        <v>18943225.02999999</v>
      </c>
      <c r="BC92" s="89">
        <v>18993071.969999991</v>
      </c>
      <c r="BD92" s="89">
        <v>19042918.909999993</v>
      </c>
      <c r="BE92" s="89">
        <v>19092765.849999994</v>
      </c>
      <c r="BF92" s="89">
        <v>19142612.789999995</v>
      </c>
      <c r="BG92" s="89">
        <v>19192459.729999997</v>
      </c>
      <c r="BH92" s="89">
        <v>19162306.669999998</v>
      </c>
      <c r="BI92" s="89">
        <v>19212900.279999997</v>
      </c>
      <c r="BJ92" s="89">
        <v>19263493.889999997</v>
      </c>
      <c r="BK92" s="89">
        <v>18976587.499999996</v>
      </c>
      <c r="BL92" s="89">
        <v>19032831.109999996</v>
      </c>
      <c r="BM92" s="89">
        <v>19086205.289999995</v>
      </c>
      <c r="BN92" s="89">
        <v>19142475.679999996</v>
      </c>
      <c r="BO92" s="89">
        <v>19198746.069999997</v>
      </c>
      <c r="BP92" s="89">
        <v>19255016.459999997</v>
      </c>
      <c r="BQ92" s="89">
        <v>19311286.849999998</v>
      </c>
      <c r="BR92" s="89">
        <v>19367557.239999998</v>
      </c>
      <c r="BS92" s="89">
        <v>19423827.629999999</v>
      </c>
      <c r="BT92" s="89">
        <v>19345098.02</v>
      </c>
      <c r="BU92" s="89">
        <v>19395128.41</v>
      </c>
      <c r="BV92" s="89">
        <v>19445228.800000001</v>
      </c>
      <c r="BW92" s="89">
        <v>19193899.190000001</v>
      </c>
      <c r="BX92" s="111">
        <v>17338096.960000008</v>
      </c>
      <c r="BY92" s="111">
        <v>17640077.5</v>
      </c>
      <c r="BZ92" s="111">
        <v>18272423.940000001</v>
      </c>
      <c r="CA92" s="111">
        <v>18793684.209999986</v>
      </c>
      <c r="CB92" s="111">
        <v>18976587.499999996</v>
      </c>
      <c r="CC92" s="111">
        <v>19193899.190000001</v>
      </c>
      <c r="CD92" s="112">
        <v>17049663.870000001</v>
      </c>
      <c r="CE92" s="112">
        <v>17497304.899999999</v>
      </c>
      <c r="CF92" s="112">
        <v>17975589.02</v>
      </c>
      <c r="CG92" s="112">
        <v>18575031</v>
      </c>
      <c r="CH92" s="112">
        <v>19042533.539999999</v>
      </c>
      <c r="CI92" s="112">
        <v>19244145.25</v>
      </c>
    </row>
    <row r="93" spans="1:87" ht="12" customHeight="1" x14ac:dyDescent="0.3">
      <c r="A93" s="189">
        <v>31546</v>
      </c>
      <c r="B93" s="180" t="s">
        <v>403</v>
      </c>
      <c r="C93" s="72">
        <v>0</v>
      </c>
      <c r="D93" s="89">
        <v>0</v>
      </c>
      <c r="E93" s="89">
        <v>0</v>
      </c>
      <c r="F93" s="89">
        <v>0</v>
      </c>
      <c r="G93" s="89">
        <v>0</v>
      </c>
      <c r="H93" s="89">
        <v>0</v>
      </c>
      <c r="I93" s="89">
        <v>0</v>
      </c>
      <c r="J93" s="89">
        <v>0</v>
      </c>
      <c r="K93" s="89">
        <v>0</v>
      </c>
      <c r="L93" s="89">
        <v>0</v>
      </c>
      <c r="M93" s="89">
        <v>0</v>
      </c>
      <c r="N93" s="89">
        <v>0</v>
      </c>
      <c r="O93" s="89">
        <v>0</v>
      </c>
      <c r="P93" s="89">
        <v>0</v>
      </c>
      <c r="Q93" s="89">
        <v>0</v>
      </c>
      <c r="R93" s="89">
        <v>0</v>
      </c>
      <c r="S93" s="89">
        <v>0</v>
      </c>
      <c r="T93" s="89">
        <v>0</v>
      </c>
      <c r="U93" s="89">
        <v>0</v>
      </c>
      <c r="V93" s="89">
        <v>0</v>
      </c>
      <c r="W93" s="89">
        <v>0</v>
      </c>
      <c r="X93" s="89">
        <v>0</v>
      </c>
      <c r="Y93" s="89">
        <v>0</v>
      </c>
      <c r="Z93" s="89">
        <v>0</v>
      </c>
      <c r="AA93" s="89">
        <v>0</v>
      </c>
      <c r="AB93" s="89">
        <v>0</v>
      </c>
      <c r="AC93" s="89">
        <v>0</v>
      </c>
      <c r="AD93" s="89">
        <v>0</v>
      </c>
      <c r="AE93" s="89">
        <v>0</v>
      </c>
      <c r="AF93" s="89">
        <v>0</v>
      </c>
      <c r="AG93" s="89">
        <v>0</v>
      </c>
      <c r="AH93" s="89">
        <v>0</v>
      </c>
      <c r="AI93" s="89">
        <v>0</v>
      </c>
      <c r="AJ93" s="89">
        <v>0</v>
      </c>
      <c r="AK93" s="89">
        <v>0</v>
      </c>
      <c r="AL93" s="89">
        <v>0</v>
      </c>
      <c r="AM93" s="89">
        <v>0</v>
      </c>
      <c r="AN93" s="89">
        <v>0</v>
      </c>
      <c r="AO93" s="89">
        <v>0</v>
      </c>
      <c r="AP93" s="89">
        <v>0</v>
      </c>
      <c r="AQ93" s="89">
        <v>0</v>
      </c>
      <c r="AR93" s="89">
        <v>0</v>
      </c>
      <c r="AS93" s="89">
        <v>0</v>
      </c>
      <c r="AT93" s="89">
        <v>0</v>
      </c>
      <c r="AU93" s="89">
        <v>0</v>
      </c>
      <c r="AV93" s="89">
        <v>0</v>
      </c>
      <c r="AW93" s="89">
        <v>0</v>
      </c>
      <c r="AX93" s="89">
        <v>0</v>
      </c>
      <c r="AY93" s="89">
        <v>0</v>
      </c>
      <c r="AZ93" s="89">
        <v>0</v>
      </c>
      <c r="BA93" s="89">
        <v>0</v>
      </c>
      <c r="BB93" s="89">
        <v>0</v>
      </c>
      <c r="BC93" s="89">
        <v>0</v>
      </c>
      <c r="BD93" s="89">
        <v>0</v>
      </c>
      <c r="BE93" s="89">
        <v>0</v>
      </c>
      <c r="BF93" s="89">
        <v>0</v>
      </c>
      <c r="BG93" s="89">
        <v>0</v>
      </c>
      <c r="BH93" s="89">
        <v>0</v>
      </c>
      <c r="BI93" s="89">
        <v>0</v>
      </c>
      <c r="BJ93" s="89">
        <v>0</v>
      </c>
      <c r="BK93" s="89">
        <v>0</v>
      </c>
      <c r="BL93" s="89">
        <v>0</v>
      </c>
      <c r="BM93" s="89">
        <v>0</v>
      </c>
      <c r="BN93" s="89">
        <v>0</v>
      </c>
      <c r="BO93" s="89">
        <v>0</v>
      </c>
      <c r="BP93" s="89">
        <v>0</v>
      </c>
      <c r="BQ93" s="89">
        <v>0</v>
      </c>
      <c r="BR93" s="89">
        <v>0</v>
      </c>
      <c r="BS93" s="89">
        <v>0</v>
      </c>
      <c r="BT93" s="89">
        <v>0</v>
      </c>
      <c r="BU93" s="89">
        <v>0</v>
      </c>
      <c r="BV93" s="89">
        <v>0</v>
      </c>
      <c r="BW93" s="89">
        <v>0</v>
      </c>
      <c r="BX93" s="111">
        <v>0</v>
      </c>
      <c r="BY93" s="111">
        <v>0</v>
      </c>
      <c r="BZ93" s="111">
        <v>0</v>
      </c>
      <c r="CA93" s="111">
        <v>0</v>
      </c>
      <c r="CB93" s="111">
        <v>0</v>
      </c>
      <c r="CC93" s="111">
        <v>0</v>
      </c>
      <c r="CD93" s="112">
        <v>0</v>
      </c>
      <c r="CE93" s="112">
        <v>0</v>
      </c>
      <c r="CF93" s="112">
        <v>0</v>
      </c>
      <c r="CG93" s="112">
        <v>0</v>
      </c>
      <c r="CH93" s="112">
        <v>0</v>
      </c>
      <c r="CI93" s="112">
        <v>0</v>
      </c>
    </row>
    <row r="94" spans="1:87" ht="12" customHeight="1" x14ac:dyDescent="0.3">
      <c r="A94" s="189">
        <v>31551</v>
      </c>
      <c r="B94" s="180" t="s">
        <v>404</v>
      </c>
      <c r="C94" s="72">
        <v>0</v>
      </c>
      <c r="D94" s="89">
        <v>0</v>
      </c>
      <c r="E94" s="89">
        <v>0</v>
      </c>
      <c r="F94" s="89">
        <v>0</v>
      </c>
      <c r="G94" s="89">
        <v>0</v>
      </c>
      <c r="H94" s="89">
        <v>0</v>
      </c>
      <c r="I94" s="89">
        <v>0</v>
      </c>
      <c r="J94" s="89">
        <v>0</v>
      </c>
      <c r="K94" s="89">
        <v>0</v>
      </c>
      <c r="L94" s="89">
        <v>0</v>
      </c>
      <c r="M94" s="89">
        <v>0</v>
      </c>
      <c r="N94" s="89">
        <v>0</v>
      </c>
      <c r="O94" s="89">
        <v>0</v>
      </c>
      <c r="P94" s="89">
        <v>0</v>
      </c>
      <c r="Q94" s="89">
        <v>0</v>
      </c>
      <c r="R94" s="89">
        <v>0</v>
      </c>
      <c r="S94" s="89">
        <v>0</v>
      </c>
      <c r="T94" s="89">
        <v>0</v>
      </c>
      <c r="U94" s="89">
        <v>0</v>
      </c>
      <c r="V94" s="89">
        <v>0</v>
      </c>
      <c r="W94" s="89">
        <v>0</v>
      </c>
      <c r="X94" s="89">
        <v>0</v>
      </c>
      <c r="Y94" s="89">
        <v>0</v>
      </c>
      <c r="Z94" s="89">
        <v>0</v>
      </c>
      <c r="AA94" s="89">
        <v>0</v>
      </c>
      <c r="AB94" s="89">
        <v>0</v>
      </c>
      <c r="AC94" s="89">
        <v>0</v>
      </c>
      <c r="AD94" s="89">
        <v>0</v>
      </c>
      <c r="AE94" s="89">
        <v>0</v>
      </c>
      <c r="AF94" s="89">
        <v>0</v>
      </c>
      <c r="AG94" s="89">
        <v>0</v>
      </c>
      <c r="AH94" s="89">
        <v>0</v>
      </c>
      <c r="AI94" s="89">
        <v>0</v>
      </c>
      <c r="AJ94" s="89">
        <v>0</v>
      </c>
      <c r="AK94" s="89">
        <v>0</v>
      </c>
      <c r="AL94" s="89">
        <v>0</v>
      </c>
      <c r="AM94" s="89">
        <v>0</v>
      </c>
      <c r="AN94" s="89">
        <v>0</v>
      </c>
      <c r="AO94" s="89">
        <v>0</v>
      </c>
      <c r="AP94" s="89">
        <v>0</v>
      </c>
      <c r="AQ94" s="89">
        <v>0</v>
      </c>
      <c r="AR94" s="89">
        <v>0</v>
      </c>
      <c r="AS94" s="89">
        <v>0</v>
      </c>
      <c r="AT94" s="89">
        <v>0</v>
      </c>
      <c r="AU94" s="89">
        <v>0</v>
      </c>
      <c r="AV94" s="89">
        <v>0</v>
      </c>
      <c r="AW94" s="89">
        <v>0</v>
      </c>
      <c r="AX94" s="89">
        <v>0</v>
      </c>
      <c r="AY94" s="89">
        <v>0</v>
      </c>
      <c r="AZ94" s="89">
        <v>0</v>
      </c>
      <c r="BA94" s="89">
        <v>0</v>
      </c>
      <c r="BB94" s="89">
        <v>0</v>
      </c>
      <c r="BC94" s="89">
        <v>0</v>
      </c>
      <c r="BD94" s="89">
        <v>0</v>
      </c>
      <c r="BE94" s="89">
        <v>0</v>
      </c>
      <c r="BF94" s="89">
        <v>0</v>
      </c>
      <c r="BG94" s="89">
        <v>0</v>
      </c>
      <c r="BH94" s="89">
        <v>0</v>
      </c>
      <c r="BI94" s="89">
        <v>0</v>
      </c>
      <c r="BJ94" s="89">
        <v>0</v>
      </c>
      <c r="BK94" s="89">
        <v>0</v>
      </c>
      <c r="BL94" s="89">
        <v>0</v>
      </c>
      <c r="BM94" s="89">
        <v>0</v>
      </c>
      <c r="BN94" s="89">
        <v>0</v>
      </c>
      <c r="BO94" s="89">
        <v>0</v>
      </c>
      <c r="BP94" s="89">
        <v>0</v>
      </c>
      <c r="BQ94" s="89">
        <v>0</v>
      </c>
      <c r="BR94" s="89">
        <v>0</v>
      </c>
      <c r="BS94" s="89">
        <v>0</v>
      </c>
      <c r="BT94" s="89">
        <v>0</v>
      </c>
      <c r="BU94" s="89">
        <v>0</v>
      </c>
      <c r="BV94" s="89">
        <v>0</v>
      </c>
      <c r="BW94" s="89">
        <v>0</v>
      </c>
      <c r="BX94" s="111">
        <v>0</v>
      </c>
      <c r="BY94" s="111">
        <v>0</v>
      </c>
      <c r="BZ94" s="111">
        <v>0</v>
      </c>
      <c r="CA94" s="111">
        <v>0</v>
      </c>
      <c r="CB94" s="111">
        <v>0</v>
      </c>
      <c r="CC94" s="111">
        <v>0</v>
      </c>
      <c r="CD94" s="112">
        <v>0</v>
      </c>
      <c r="CE94" s="112">
        <v>0</v>
      </c>
      <c r="CF94" s="112">
        <v>0</v>
      </c>
      <c r="CG94" s="112">
        <v>0</v>
      </c>
      <c r="CH94" s="112">
        <v>0</v>
      </c>
      <c r="CI94" s="112">
        <v>0</v>
      </c>
    </row>
    <row r="95" spans="1:87" x14ac:dyDescent="0.3">
      <c r="A95" s="189">
        <v>31552</v>
      </c>
      <c r="B95" s="180" t="s">
        <v>405</v>
      </c>
      <c r="C95" s="72">
        <v>0</v>
      </c>
      <c r="D95" s="89">
        <v>0</v>
      </c>
      <c r="E95" s="89">
        <v>0</v>
      </c>
      <c r="F95" s="89">
        <v>0</v>
      </c>
      <c r="G95" s="89">
        <v>0</v>
      </c>
      <c r="H95" s="89">
        <v>0</v>
      </c>
      <c r="I95" s="89">
        <v>0</v>
      </c>
      <c r="J95" s="89">
        <v>0</v>
      </c>
      <c r="K95" s="89">
        <v>0</v>
      </c>
      <c r="L95" s="89">
        <v>0</v>
      </c>
      <c r="M95" s="89">
        <v>0</v>
      </c>
      <c r="N95" s="89">
        <v>0</v>
      </c>
      <c r="O95" s="89">
        <v>0</v>
      </c>
      <c r="P95" s="89">
        <v>0</v>
      </c>
      <c r="Q95" s="89">
        <v>0</v>
      </c>
      <c r="R95" s="89">
        <v>0</v>
      </c>
      <c r="S95" s="89">
        <v>0</v>
      </c>
      <c r="T95" s="89">
        <v>0</v>
      </c>
      <c r="U95" s="89">
        <v>0</v>
      </c>
      <c r="V95" s="89">
        <v>0</v>
      </c>
      <c r="W95" s="89">
        <v>0</v>
      </c>
      <c r="X95" s="89">
        <v>0</v>
      </c>
      <c r="Y95" s="89">
        <v>0</v>
      </c>
      <c r="Z95" s="89">
        <v>0</v>
      </c>
      <c r="AA95" s="89">
        <v>0</v>
      </c>
      <c r="AB95" s="89">
        <v>0</v>
      </c>
      <c r="AC95" s="89">
        <v>0</v>
      </c>
      <c r="AD95" s="89">
        <v>0</v>
      </c>
      <c r="AE95" s="89">
        <v>0</v>
      </c>
      <c r="AF95" s="89">
        <v>0</v>
      </c>
      <c r="AG95" s="89">
        <v>0</v>
      </c>
      <c r="AH95" s="89">
        <v>0</v>
      </c>
      <c r="AI95" s="89">
        <v>0</v>
      </c>
      <c r="AJ95" s="89">
        <v>0</v>
      </c>
      <c r="AK95" s="89">
        <v>0</v>
      </c>
      <c r="AL95" s="89">
        <v>0</v>
      </c>
      <c r="AM95" s="89">
        <v>0</v>
      </c>
      <c r="AN95" s="89">
        <v>0</v>
      </c>
      <c r="AO95" s="89">
        <v>0</v>
      </c>
      <c r="AP95" s="89">
        <v>0</v>
      </c>
      <c r="AQ95" s="89">
        <v>0</v>
      </c>
      <c r="AR95" s="89">
        <v>0</v>
      </c>
      <c r="AS95" s="89">
        <v>0</v>
      </c>
      <c r="AT95" s="89">
        <v>0</v>
      </c>
      <c r="AU95" s="89">
        <v>0</v>
      </c>
      <c r="AV95" s="89">
        <v>0</v>
      </c>
      <c r="AW95" s="89">
        <v>0</v>
      </c>
      <c r="AX95" s="89">
        <v>0</v>
      </c>
      <c r="AY95" s="89">
        <v>0</v>
      </c>
      <c r="AZ95" s="89">
        <v>0</v>
      </c>
      <c r="BA95" s="89">
        <v>0</v>
      </c>
      <c r="BB95" s="89">
        <v>0</v>
      </c>
      <c r="BC95" s="89">
        <v>0</v>
      </c>
      <c r="BD95" s="89">
        <v>0</v>
      </c>
      <c r="BE95" s="89">
        <v>0</v>
      </c>
      <c r="BF95" s="89">
        <v>0</v>
      </c>
      <c r="BG95" s="89">
        <v>0</v>
      </c>
      <c r="BH95" s="89">
        <v>0</v>
      </c>
      <c r="BI95" s="89">
        <v>0</v>
      </c>
      <c r="BJ95" s="89">
        <v>0</v>
      </c>
      <c r="BK95" s="89">
        <v>0</v>
      </c>
      <c r="BL95" s="89">
        <v>0</v>
      </c>
      <c r="BM95" s="89">
        <v>0</v>
      </c>
      <c r="BN95" s="89">
        <v>0</v>
      </c>
      <c r="BO95" s="89">
        <v>0</v>
      </c>
      <c r="BP95" s="89">
        <v>0</v>
      </c>
      <c r="BQ95" s="89">
        <v>0</v>
      </c>
      <c r="BR95" s="89">
        <v>0</v>
      </c>
      <c r="BS95" s="89">
        <v>0</v>
      </c>
      <c r="BT95" s="89">
        <v>0</v>
      </c>
      <c r="BU95" s="89">
        <v>0</v>
      </c>
      <c r="BV95" s="89">
        <v>0</v>
      </c>
      <c r="BW95" s="89">
        <v>0</v>
      </c>
      <c r="BX95" s="111">
        <v>0</v>
      </c>
      <c r="BY95" s="111">
        <v>0</v>
      </c>
      <c r="BZ95" s="111">
        <v>0</v>
      </c>
      <c r="CA95" s="111">
        <v>0</v>
      </c>
      <c r="CB95" s="111">
        <v>0</v>
      </c>
      <c r="CC95" s="111">
        <v>0</v>
      </c>
      <c r="CD95" s="112">
        <v>0</v>
      </c>
      <c r="CE95" s="112">
        <v>0</v>
      </c>
      <c r="CF95" s="112">
        <v>0</v>
      </c>
      <c r="CG95" s="112">
        <v>0</v>
      </c>
      <c r="CH95" s="112">
        <v>0</v>
      </c>
      <c r="CI95" s="112">
        <v>0</v>
      </c>
    </row>
    <row r="96" spans="1:87" x14ac:dyDescent="0.3">
      <c r="A96" s="189">
        <v>31553</v>
      </c>
      <c r="B96" s="180" t="s">
        <v>406</v>
      </c>
      <c r="C96" s="72">
        <v>0</v>
      </c>
      <c r="D96" s="89">
        <v>0</v>
      </c>
      <c r="E96" s="89">
        <v>0</v>
      </c>
      <c r="F96" s="89">
        <v>0</v>
      </c>
      <c r="G96" s="89">
        <v>0</v>
      </c>
      <c r="H96" s="89">
        <v>0</v>
      </c>
      <c r="I96" s="89">
        <v>0</v>
      </c>
      <c r="J96" s="89">
        <v>0</v>
      </c>
      <c r="K96" s="89">
        <v>0</v>
      </c>
      <c r="L96" s="89">
        <v>0</v>
      </c>
      <c r="M96" s="89">
        <v>0</v>
      </c>
      <c r="N96" s="89">
        <v>0</v>
      </c>
      <c r="O96" s="89">
        <v>0</v>
      </c>
      <c r="P96" s="89">
        <v>0</v>
      </c>
      <c r="Q96" s="89">
        <v>0</v>
      </c>
      <c r="R96" s="89">
        <v>0</v>
      </c>
      <c r="S96" s="89">
        <v>0</v>
      </c>
      <c r="T96" s="89">
        <v>0</v>
      </c>
      <c r="U96" s="89">
        <v>0</v>
      </c>
      <c r="V96" s="89">
        <v>0</v>
      </c>
      <c r="W96" s="89">
        <v>0</v>
      </c>
      <c r="X96" s="89">
        <v>0</v>
      </c>
      <c r="Y96" s="89">
        <v>0</v>
      </c>
      <c r="Z96" s="89">
        <v>0</v>
      </c>
      <c r="AA96" s="89">
        <v>0</v>
      </c>
      <c r="AB96" s="89">
        <v>0</v>
      </c>
      <c r="AC96" s="89">
        <v>0</v>
      </c>
      <c r="AD96" s="89">
        <v>0</v>
      </c>
      <c r="AE96" s="89">
        <v>0</v>
      </c>
      <c r="AF96" s="89">
        <v>0</v>
      </c>
      <c r="AG96" s="89">
        <v>0</v>
      </c>
      <c r="AH96" s="89">
        <v>0</v>
      </c>
      <c r="AI96" s="89">
        <v>0</v>
      </c>
      <c r="AJ96" s="89">
        <v>0</v>
      </c>
      <c r="AK96" s="89">
        <v>0</v>
      </c>
      <c r="AL96" s="89">
        <v>0</v>
      </c>
      <c r="AM96" s="89">
        <v>0</v>
      </c>
      <c r="AN96" s="89">
        <v>0</v>
      </c>
      <c r="AO96" s="89">
        <v>0</v>
      </c>
      <c r="AP96" s="89">
        <v>0</v>
      </c>
      <c r="AQ96" s="89">
        <v>0</v>
      </c>
      <c r="AR96" s="89">
        <v>0</v>
      </c>
      <c r="AS96" s="89">
        <v>0</v>
      </c>
      <c r="AT96" s="89">
        <v>0</v>
      </c>
      <c r="AU96" s="89">
        <v>0</v>
      </c>
      <c r="AV96" s="89">
        <v>0</v>
      </c>
      <c r="AW96" s="89">
        <v>0</v>
      </c>
      <c r="AX96" s="89">
        <v>0</v>
      </c>
      <c r="AY96" s="89">
        <v>0</v>
      </c>
      <c r="AZ96" s="89">
        <v>0</v>
      </c>
      <c r="BA96" s="89">
        <v>0</v>
      </c>
      <c r="BB96" s="89">
        <v>0</v>
      </c>
      <c r="BC96" s="89">
        <v>0</v>
      </c>
      <c r="BD96" s="89">
        <v>0</v>
      </c>
      <c r="BE96" s="89">
        <v>0</v>
      </c>
      <c r="BF96" s="89">
        <v>0</v>
      </c>
      <c r="BG96" s="89">
        <v>0</v>
      </c>
      <c r="BH96" s="89">
        <v>0</v>
      </c>
      <c r="BI96" s="89">
        <v>0</v>
      </c>
      <c r="BJ96" s="89">
        <v>0</v>
      </c>
      <c r="BK96" s="89">
        <v>0</v>
      </c>
      <c r="BL96" s="89">
        <v>0</v>
      </c>
      <c r="BM96" s="89">
        <v>0</v>
      </c>
      <c r="BN96" s="89">
        <v>0</v>
      </c>
      <c r="BO96" s="89">
        <v>0</v>
      </c>
      <c r="BP96" s="89">
        <v>0</v>
      </c>
      <c r="BQ96" s="89">
        <v>0</v>
      </c>
      <c r="BR96" s="89">
        <v>0</v>
      </c>
      <c r="BS96" s="89">
        <v>0</v>
      </c>
      <c r="BT96" s="89">
        <v>0</v>
      </c>
      <c r="BU96" s="89">
        <v>0</v>
      </c>
      <c r="BV96" s="89">
        <v>0</v>
      </c>
      <c r="BW96" s="89">
        <v>0</v>
      </c>
      <c r="BX96" s="111">
        <v>0</v>
      </c>
      <c r="BY96" s="111">
        <v>0</v>
      </c>
      <c r="BZ96" s="111">
        <v>0</v>
      </c>
      <c r="CA96" s="111">
        <v>0</v>
      </c>
      <c r="CB96" s="111">
        <v>0</v>
      </c>
      <c r="CC96" s="111">
        <v>0</v>
      </c>
      <c r="CD96" s="112">
        <v>0</v>
      </c>
      <c r="CE96" s="112">
        <v>0</v>
      </c>
      <c r="CF96" s="112">
        <v>0</v>
      </c>
      <c r="CG96" s="112">
        <v>0</v>
      </c>
      <c r="CH96" s="112">
        <v>0</v>
      </c>
      <c r="CI96" s="112">
        <v>0</v>
      </c>
    </row>
    <row r="97" spans="1:87" x14ac:dyDescent="0.3">
      <c r="A97" s="189">
        <v>31554</v>
      </c>
      <c r="B97" s="180" t="s">
        <v>407</v>
      </c>
      <c r="C97" s="72">
        <v>9168397</v>
      </c>
      <c r="D97" s="89">
        <v>9204503.1300000008</v>
      </c>
      <c r="E97" s="89">
        <v>9240609.2600000016</v>
      </c>
      <c r="F97" s="89">
        <v>9276715.3900000025</v>
      </c>
      <c r="G97" s="89">
        <v>9312821.5200000033</v>
      </c>
      <c r="H97" s="89">
        <v>9348927.6500000041</v>
      </c>
      <c r="I97" s="89">
        <v>9385033.7800000049</v>
      </c>
      <c r="J97" s="89">
        <v>9421139.9100000057</v>
      </c>
      <c r="K97" s="89">
        <v>9457246.0400000066</v>
      </c>
      <c r="L97" s="89">
        <v>9493352.1700000074</v>
      </c>
      <c r="M97" s="89">
        <v>9529458.3000000082</v>
      </c>
      <c r="N97" s="89">
        <v>9565564.430000009</v>
      </c>
      <c r="O97" s="89">
        <v>9601670.5600000098</v>
      </c>
      <c r="P97" s="89">
        <v>9637776.7000000104</v>
      </c>
      <c r="Q97" s="89">
        <v>9673882.840000011</v>
      </c>
      <c r="R97" s="89">
        <v>9709988.9800000116</v>
      </c>
      <c r="S97" s="89">
        <v>9746095.1200000122</v>
      </c>
      <c r="T97" s="89">
        <v>9776824.3600000124</v>
      </c>
      <c r="U97" s="89">
        <v>9812980.6800000127</v>
      </c>
      <c r="V97" s="89">
        <v>9849137.000000013</v>
      </c>
      <c r="W97" s="89">
        <v>9885293.3200000133</v>
      </c>
      <c r="X97" s="89">
        <v>9921449.6400000136</v>
      </c>
      <c r="Y97" s="89">
        <v>9957605.9600000139</v>
      </c>
      <c r="Z97" s="89">
        <v>9993762.2800000142</v>
      </c>
      <c r="AA97" s="89">
        <v>10029918.600000015</v>
      </c>
      <c r="AB97" s="89">
        <v>10066074.920000015</v>
      </c>
      <c r="AC97" s="89">
        <v>10102231.240000015</v>
      </c>
      <c r="AD97" s="89">
        <v>10138387.560000015</v>
      </c>
      <c r="AE97" s="89">
        <v>10174543.880000016</v>
      </c>
      <c r="AF97" s="89">
        <v>10210700.200000016</v>
      </c>
      <c r="AG97" s="89">
        <v>10246856.520000016</v>
      </c>
      <c r="AH97" s="89">
        <v>10283012.840000017</v>
      </c>
      <c r="AI97" s="89">
        <v>10319169.160000017</v>
      </c>
      <c r="AJ97" s="89">
        <v>10355325.480000017</v>
      </c>
      <c r="AK97" s="89">
        <v>10391481.800000018</v>
      </c>
      <c r="AL97" s="89">
        <v>10427638.120000018</v>
      </c>
      <c r="AM97" s="89">
        <v>10463794.440000018</v>
      </c>
      <c r="AN97" s="89">
        <v>10491617.445000019</v>
      </c>
      <c r="AO97" s="89">
        <v>10519440.430000018</v>
      </c>
      <c r="AP97" s="89">
        <v>10547263.415000018</v>
      </c>
      <c r="AQ97" s="89">
        <v>10575086.400000017</v>
      </c>
      <c r="AR97" s="89">
        <v>10602909.385000017</v>
      </c>
      <c r="AS97" s="89">
        <v>10630732.370000016</v>
      </c>
      <c r="AT97" s="89">
        <v>10658555.355000015</v>
      </c>
      <c r="AU97" s="89">
        <v>10686378.340000015</v>
      </c>
      <c r="AV97" s="89">
        <v>10680451.325000014</v>
      </c>
      <c r="AW97" s="89">
        <v>10704839.310000014</v>
      </c>
      <c r="AX97" s="89">
        <v>10729262.295000013</v>
      </c>
      <c r="AY97" s="89">
        <v>10753720.280000012</v>
      </c>
      <c r="AZ97" s="89">
        <v>10790296.600000013</v>
      </c>
      <c r="BA97" s="89">
        <v>10826872.920000013</v>
      </c>
      <c r="BB97" s="89">
        <v>10863449.240000013</v>
      </c>
      <c r="BC97" s="89">
        <v>10900025.560000014</v>
      </c>
      <c r="BD97" s="89">
        <v>10936601.880000014</v>
      </c>
      <c r="BE97" s="89">
        <v>10973178.200000014</v>
      </c>
      <c r="BF97" s="89">
        <v>11009754.520000014</v>
      </c>
      <c r="BG97" s="89">
        <v>11046330.840000015</v>
      </c>
      <c r="BH97" s="89">
        <v>11082907.160000015</v>
      </c>
      <c r="BI97" s="89">
        <v>11119483.480000015</v>
      </c>
      <c r="BJ97" s="89">
        <v>11156059.800000016</v>
      </c>
      <c r="BK97" s="89">
        <v>11192636.120000016</v>
      </c>
      <c r="BL97" s="89">
        <v>11222962.440000016</v>
      </c>
      <c r="BM97" s="89">
        <v>11253288.760000017</v>
      </c>
      <c r="BN97" s="89">
        <v>11283615.080000017</v>
      </c>
      <c r="BO97" s="89">
        <v>11313941.400000017</v>
      </c>
      <c r="BP97" s="89">
        <v>11344267.720000017</v>
      </c>
      <c r="BQ97" s="89">
        <v>11374594.040000018</v>
      </c>
      <c r="BR97" s="89">
        <v>11404920.360000018</v>
      </c>
      <c r="BS97" s="89">
        <v>11435246.680000018</v>
      </c>
      <c r="BT97" s="89">
        <v>11465573.000000019</v>
      </c>
      <c r="BU97" s="89">
        <v>11495899.320000019</v>
      </c>
      <c r="BV97" s="89">
        <v>11526225.640000019</v>
      </c>
      <c r="BW97" s="89">
        <v>11286551.96000002</v>
      </c>
      <c r="BX97" s="111">
        <v>9601670.5600000098</v>
      </c>
      <c r="BY97" s="111">
        <v>10029918.600000015</v>
      </c>
      <c r="BZ97" s="111">
        <v>10463794.440000018</v>
      </c>
      <c r="CA97" s="111">
        <v>10753720.280000012</v>
      </c>
      <c r="CB97" s="111">
        <v>11192636.120000016</v>
      </c>
      <c r="CC97" s="111">
        <v>11286551.96000002</v>
      </c>
      <c r="CD97" s="112">
        <v>9385033.7799999993</v>
      </c>
      <c r="CE97" s="112">
        <v>9815106.6199999992</v>
      </c>
      <c r="CF97" s="112">
        <v>10246856.52</v>
      </c>
      <c r="CG97" s="112">
        <v>10618773.140000001</v>
      </c>
      <c r="CH97" s="112">
        <v>10973178.199999999</v>
      </c>
      <c r="CI97" s="112">
        <v>11353824.810000001</v>
      </c>
    </row>
    <row r="98" spans="1:87" x14ac:dyDescent="0.3">
      <c r="A98" s="189">
        <v>31601</v>
      </c>
      <c r="B98" s="180" t="s">
        <v>408</v>
      </c>
      <c r="C98" s="72">
        <v>0</v>
      </c>
      <c r="D98" s="89">
        <v>0</v>
      </c>
      <c r="E98" s="89">
        <v>0</v>
      </c>
      <c r="F98" s="89">
        <v>0</v>
      </c>
      <c r="G98" s="89">
        <v>0</v>
      </c>
      <c r="H98" s="89">
        <v>0</v>
      </c>
      <c r="I98" s="89">
        <v>0</v>
      </c>
      <c r="J98" s="89">
        <v>0</v>
      </c>
      <c r="K98" s="89">
        <v>0</v>
      </c>
      <c r="L98" s="89">
        <v>0</v>
      </c>
      <c r="M98" s="89">
        <v>0</v>
      </c>
      <c r="N98" s="89">
        <v>0</v>
      </c>
      <c r="O98" s="89">
        <v>0</v>
      </c>
      <c r="P98" s="89">
        <v>0</v>
      </c>
      <c r="Q98" s="89">
        <v>0</v>
      </c>
      <c r="R98" s="89">
        <v>0</v>
      </c>
      <c r="S98" s="89">
        <v>0</v>
      </c>
      <c r="T98" s="89">
        <v>0</v>
      </c>
      <c r="U98" s="89">
        <v>0</v>
      </c>
      <c r="V98" s="89">
        <v>0</v>
      </c>
      <c r="W98" s="89">
        <v>0</v>
      </c>
      <c r="X98" s="89">
        <v>0</v>
      </c>
      <c r="Y98" s="89">
        <v>0</v>
      </c>
      <c r="Z98" s="89">
        <v>0</v>
      </c>
      <c r="AA98" s="89">
        <v>0</v>
      </c>
      <c r="AB98" s="89">
        <v>0</v>
      </c>
      <c r="AC98" s="89">
        <v>0</v>
      </c>
      <c r="AD98" s="89">
        <v>0</v>
      </c>
      <c r="AE98" s="89">
        <v>0</v>
      </c>
      <c r="AF98" s="89">
        <v>0</v>
      </c>
      <c r="AG98" s="89">
        <v>0</v>
      </c>
      <c r="AH98" s="89">
        <v>0</v>
      </c>
      <c r="AI98" s="89">
        <v>0</v>
      </c>
      <c r="AJ98" s="89">
        <v>0</v>
      </c>
      <c r="AK98" s="89">
        <v>0</v>
      </c>
      <c r="AL98" s="89">
        <v>0</v>
      </c>
      <c r="AM98" s="89">
        <v>0</v>
      </c>
      <c r="AN98" s="89">
        <v>0</v>
      </c>
      <c r="AO98" s="89">
        <v>0</v>
      </c>
      <c r="AP98" s="89">
        <v>0</v>
      </c>
      <c r="AQ98" s="89">
        <v>0</v>
      </c>
      <c r="AR98" s="89">
        <v>0</v>
      </c>
      <c r="AS98" s="89">
        <v>0</v>
      </c>
      <c r="AT98" s="89">
        <v>0</v>
      </c>
      <c r="AU98" s="89">
        <v>0</v>
      </c>
      <c r="AV98" s="89">
        <v>0</v>
      </c>
      <c r="AW98" s="89">
        <v>0</v>
      </c>
      <c r="AX98" s="89">
        <v>0</v>
      </c>
      <c r="AY98" s="89">
        <v>0</v>
      </c>
      <c r="AZ98" s="89">
        <v>0</v>
      </c>
      <c r="BA98" s="89">
        <v>0</v>
      </c>
      <c r="BB98" s="89">
        <v>0</v>
      </c>
      <c r="BC98" s="89">
        <v>0</v>
      </c>
      <c r="BD98" s="89">
        <v>0</v>
      </c>
      <c r="BE98" s="89">
        <v>0</v>
      </c>
      <c r="BF98" s="89">
        <v>0</v>
      </c>
      <c r="BG98" s="89">
        <v>0</v>
      </c>
      <c r="BH98" s="89">
        <v>0</v>
      </c>
      <c r="BI98" s="89">
        <v>0</v>
      </c>
      <c r="BJ98" s="89">
        <v>0</v>
      </c>
      <c r="BK98" s="89">
        <v>0</v>
      </c>
      <c r="BL98" s="89">
        <v>0</v>
      </c>
      <c r="BM98" s="89">
        <v>0</v>
      </c>
      <c r="BN98" s="89">
        <v>0</v>
      </c>
      <c r="BO98" s="89">
        <v>0</v>
      </c>
      <c r="BP98" s="89">
        <v>0</v>
      </c>
      <c r="BQ98" s="89">
        <v>0</v>
      </c>
      <c r="BR98" s="89">
        <v>0</v>
      </c>
      <c r="BS98" s="89">
        <v>0</v>
      </c>
      <c r="BT98" s="89">
        <v>0</v>
      </c>
      <c r="BU98" s="89">
        <v>0</v>
      </c>
      <c r="BV98" s="89">
        <v>0</v>
      </c>
      <c r="BW98" s="89">
        <v>0</v>
      </c>
      <c r="BX98" s="111">
        <v>0</v>
      </c>
      <c r="BY98" s="111">
        <v>0</v>
      </c>
      <c r="BZ98" s="111">
        <v>0</v>
      </c>
      <c r="CA98" s="111">
        <v>0</v>
      </c>
      <c r="CB98" s="111">
        <v>0</v>
      </c>
      <c r="CC98" s="111">
        <v>0</v>
      </c>
      <c r="CD98" s="112">
        <v>0</v>
      </c>
      <c r="CE98" s="112">
        <v>0</v>
      </c>
      <c r="CF98" s="112">
        <v>0</v>
      </c>
      <c r="CG98" s="112">
        <v>0</v>
      </c>
      <c r="CH98" s="112">
        <v>0</v>
      </c>
      <c r="CI98" s="112">
        <v>0</v>
      </c>
    </row>
    <row r="99" spans="1:87" x14ac:dyDescent="0.3">
      <c r="A99" s="189">
        <v>31617</v>
      </c>
      <c r="B99" s="180" t="s">
        <v>409</v>
      </c>
      <c r="C99" s="72">
        <v>0</v>
      </c>
      <c r="D99" s="89">
        <v>0</v>
      </c>
      <c r="E99" s="89">
        <v>0</v>
      </c>
      <c r="F99" s="89">
        <v>0</v>
      </c>
      <c r="G99" s="89">
        <v>0</v>
      </c>
      <c r="H99" s="89">
        <v>0</v>
      </c>
      <c r="I99" s="89">
        <v>0</v>
      </c>
      <c r="J99" s="89">
        <v>0</v>
      </c>
      <c r="K99" s="89">
        <v>0</v>
      </c>
      <c r="L99" s="89">
        <v>0</v>
      </c>
      <c r="M99" s="89">
        <v>0</v>
      </c>
      <c r="N99" s="89">
        <v>0</v>
      </c>
      <c r="O99" s="89">
        <v>0</v>
      </c>
      <c r="P99" s="89">
        <v>0</v>
      </c>
      <c r="Q99" s="89">
        <v>0</v>
      </c>
      <c r="R99" s="89">
        <v>0</v>
      </c>
      <c r="S99" s="89">
        <v>0</v>
      </c>
      <c r="T99" s="89">
        <v>0</v>
      </c>
      <c r="U99" s="89">
        <v>0</v>
      </c>
      <c r="V99" s="89">
        <v>0</v>
      </c>
      <c r="W99" s="89">
        <v>0</v>
      </c>
      <c r="X99" s="89">
        <v>0</v>
      </c>
      <c r="Y99" s="89">
        <v>0</v>
      </c>
      <c r="Z99" s="89">
        <v>0</v>
      </c>
      <c r="AA99" s="89">
        <v>0</v>
      </c>
      <c r="AB99" s="89">
        <v>0</v>
      </c>
      <c r="AC99" s="89">
        <v>0</v>
      </c>
      <c r="AD99" s="89">
        <v>0</v>
      </c>
      <c r="AE99" s="89">
        <v>0</v>
      </c>
      <c r="AF99" s="89">
        <v>0</v>
      </c>
      <c r="AG99" s="89">
        <v>0</v>
      </c>
      <c r="AH99" s="89">
        <v>0</v>
      </c>
      <c r="AI99" s="89">
        <v>0</v>
      </c>
      <c r="AJ99" s="89">
        <v>0</v>
      </c>
      <c r="AK99" s="89">
        <v>0</v>
      </c>
      <c r="AL99" s="89">
        <v>0</v>
      </c>
      <c r="AM99" s="89">
        <v>0</v>
      </c>
      <c r="AN99" s="89">
        <v>0</v>
      </c>
      <c r="AO99" s="89">
        <v>0</v>
      </c>
      <c r="AP99" s="89">
        <v>0</v>
      </c>
      <c r="AQ99" s="89">
        <v>0</v>
      </c>
      <c r="AR99" s="89">
        <v>0</v>
      </c>
      <c r="AS99" s="89">
        <v>0</v>
      </c>
      <c r="AT99" s="89">
        <v>0</v>
      </c>
      <c r="AU99" s="89">
        <v>0</v>
      </c>
      <c r="AV99" s="89">
        <v>0</v>
      </c>
      <c r="AW99" s="89">
        <v>0</v>
      </c>
      <c r="AX99" s="89">
        <v>0</v>
      </c>
      <c r="AY99" s="89">
        <v>0</v>
      </c>
      <c r="AZ99" s="89">
        <v>0</v>
      </c>
      <c r="BA99" s="89">
        <v>0</v>
      </c>
      <c r="BB99" s="89">
        <v>0</v>
      </c>
      <c r="BC99" s="89">
        <v>0</v>
      </c>
      <c r="BD99" s="89">
        <v>0</v>
      </c>
      <c r="BE99" s="89">
        <v>0</v>
      </c>
      <c r="BF99" s="89">
        <v>0</v>
      </c>
      <c r="BG99" s="89">
        <v>0</v>
      </c>
      <c r="BH99" s="89">
        <v>0</v>
      </c>
      <c r="BI99" s="89">
        <v>0</v>
      </c>
      <c r="BJ99" s="89">
        <v>0</v>
      </c>
      <c r="BK99" s="89">
        <v>0</v>
      </c>
      <c r="BL99" s="89">
        <v>0</v>
      </c>
      <c r="BM99" s="89">
        <v>0</v>
      </c>
      <c r="BN99" s="89">
        <v>0</v>
      </c>
      <c r="BO99" s="89">
        <v>0</v>
      </c>
      <c r="BP99" s="89">
        <v>0</v>
      </c>
      <c r="BQ99" s="89">
        <v>0</v>
      </c>
      <c r="BR99" s="89">
        <v>0</v>
      </c>
      <c r="BS99" s="89">
        <v>0</v>
      </c>
      <c r="BT99" s="89">
        <v>0</v>
      </c>
      <c r="BU99" s="89">
        <v>0</v>
      </c>
      <c r="BV99" s="89">
        <v>0</v>
      </c>
      <c r="BW99" s="89">
        <v>0</v>
      </c>
      <c r="BX99" s="111">
        <v>0</v>
      </c>
      <c r="BY99" s="111">
        <v>0</v>
      </c>
      <c r="BZ99" s="111">
        <v>0</v>
      </c>
      <c r="CA99" s="111">
        <v>0</v>
      </c>
      <c r="CB99" s="111">
        <v>0</v>
      </c>
      <c r="CC99" s="111">
        <v>0</v>
      </c>
      <c r="CD99" s="112">
        <v>0</v>
      </c>
      <c r="CE99" s="112">
        <v>0</v>
      </c>
      <c r="CF99" s="112">
        <v>0</v>
      </c>
      <c r="CG99" s="112">
        <v>0</v>
      </c>
      <c r="CH99" s="112">
        <v>0</v>
      </c>
      <c r="CI99" s="112">
        <v>0</v>
      </c>
    </row>
    <row r="100" spans="1:87" x14ac:dyDescent="0.3">
      <c r="A100" s="189">
        <v>31630</v>
      </c>
      <c r="B100" s="180" t="s">
        <v>410</v>
      </c>
      <c r="C100" s="72">
        <v>0</v>
      </c>
      <c r="D100" s="89">
        <v>0</v>
      </c>
      <c r="E100" s="89">
        <v>0</v>
      </c>
      <c r="F100" s="89">
        <v>0</v>
      </c>
      <c r="G100" s="89">
        <v>0</v>
      </c>
      <c r="H100" s="89">
        <v>0</v>
      </c>
      <c r="I100" s="89">
        <v>0</v>
      </c>
      <c r="J100" s="89">
        <v>0</v>
      </c>
      <c r="K100" s="89">
        <v>0</v>
      </c>
      <c r="L100" s="89">
        <v>0</v>
      </c>
      <c r="M100" s="89">
        <v>0</v>
      </c>
      <c r="N100" s="89">
        <v>0</v>
      </c>
      <c r="O100" s="89">
        <v>0</v>
      </c>
      <c r="P100" s="89">
        <v>0</v>
      </c>
      <c r="Q100" s="89">
        <v>0</v>
      </c>
      <c r="R100" s="89">
        <v>0</v>
      </c>
      <c r="S100" s="89">
        <v>0</v>
      </c>
      <c r="T100" s="89">
        <v>0</v>
      </c>
      <c r="U100" s="89">
        <v>0</v>
      </c>
      <c r="V100" s="89">
        <v>0</v>
      </c>
      <c r="W100" s="89">
        <v>0</v>
      </c>
      <c r="X100" s="89">
        <v>0</v>
      </c>
      <c r="Y100" s="89">
        <v>0</v>
      </c>
      <c r="Z100" s="89">
        <v>0</v>
      </c>
      <c r="AA100" s="89">
        <v>0</v>
      </c>
      <c r="AB100" s="89">
        <v>0</v>
      </c>
      <c r="AC100" s="89">
        <v>0</v>
      </c>
      <c r="AD100" s="89">
        <v>0</v>
      </c>
      <c r="AE100" s="89">
        <v>0</v>
      </c>
      <c r="AF100" s="89">
        <v>0</v>
      </c>
      <c r="AG100" s="89">
        <v>0</v>
      </c>
      <c r="AH100" s="89">
        <v>0</v>
      </c>
      <c r="AI100" s="89">
        <v>0</v>
      </c>
      <c r="AJ100" s="89">
        <v>0</v>
      </c>
      <c r="AK100" s="89">
        <v>0</v>
      </c>
      <c r="AL100" s="89">
        <v>0</v>
      </c>
      <c r="AM100" s="89">
        <v>0</v>
      </c>
      <c r="AN100" s="89">
        <v>0</v>
      </c>
      <c r="AO100" s="89">
        <v>0</v>
      </c>
      <c r="AP100" s="89">
        <v>0</v>
      </c>
      <c r="AQ100" s="89">
        <v>0</v>
      </c>
      <c r="AR100" s="89">
        <v>0</v>
      </c>
      <c r="AS100" s="89">
        <v>0</v>
      </c>
      <c r="AT100" s="89">
        <v>0</v>
      </c>
      <c r="AU100" s="89">
        <v>0</v>
      </c>
      <c r="AV100" s="89">
        <v>0</v>
      </c>
      <c r="AW100" s="89">
        <v>0</v>
      </c>
      <c r="AX100" s="89">
        <v>0</v>
      </c>
      <c r="AY100" s="89">
        <v>0</v>
      </c>
      <c r="AZ100" s="89">
        <v>0</v>
      </c>
      <c r="BA100" s="89">
        <v>0</v>
      </c>
      <c r="BB100" s="89">
        <v>0</v>
      </c>
      <c r="BC100" s="89">
        <v>0</v>
      </c>
      <c r="BD100" s="89">
        <v>0</v>
      </c>
      <c r="BE100" s="89">
        <v>0</v>
      </c>
      <c r="BF100" s="89">
        <v>0</v>
      </c>
      <c r="BG100" s="89">
        <v>0</v>
      </c>
      <c r="BH100" s="89">
        <v>0</v>
      </c>
      <c r="BI100" s="89">
        <v>0</v>
      </c>
      <c r="BJ100" s="89">
        <v>0</v>
      </c>
      <c r="BK100" s="89">
        <v>0</v>
      </c>
      <c r="BL100" s="89">
        <v>0</v>
      </c>
      <c r="BM100" s="89">
        <v>0</v>
      </c>
      <c r="BN100" s="89">
        <v>0</v>
      </c>
      <c r="BO100" s="89">
        <v>0</v>
      </c>
      <c r="BP100" s="89">
        <v>0</v>
      </c>
      <c r="BQ100" s="89">
        <v>0</v>
      </c>
      <c r="BR100" s="89">
        <v>0</v>
      </c>
      <c r="BS100" s="89">
        <v>0</v>
      </c>
      <c r="BT100" s="89">
        <v>0</v>
      </c>
      <c r="BU100" s="89">
        <v>0</v>
      </c>
      <c r="BV100" s="89">
        <v>0</v>
      </c>
      <c r="BW100" s="89">
        <v>0</v>
      </c>
      <c r="BX100" s="111">
        <v>0</v>
      </c>
      <c r="BY100" s="111">
        <v>0</v>
      </c>
      <c r="BZ100" s="111">
        <v>0</v>
      </c>
      <c r="CA100" s="111">
        <v>0</v>
      </c>
      <c r="CB100" s="111">
        <v>0</v>
      </c>
      <c r="CC100" s="111">
        <v>0</v>
      </c>
      <c r="CD100" s="112">
        <v>0</v>
      </c>
      <c r="CE100" s="112">
        <v>0</v>
      </c>
      <c r="CF100" s="112">
        <v>0</v>
      </c>
      <c r="CG100" s="112">
        <v>0</v>
      </c>
      <c r="CH100" s="112">
        <v>0</v>
      </c>
      <c r="CI100" s="112">
        <v>0</v>
      </c>
    </row>
    <row r="101" spans="1:87" x14ac:dyDescent="0.3">
      <c r="A101" s="189">
        <v>31631</v>
      </c>
      <c r="B101" s="180" t="s">
        <v>411</v>
      </c>
      <c r="C101" s="72">
        <v>0</v>
      </c>
      <c r="D101" s="89">
        <v>0</v>
      </c>
      <c r="E101" s="89">
        <v>0</v>
      </c>
      <c r="F101" s="89">
        <v>0</v>
      </c>
      <c r="G101" s="89">
        <v>0</v>
      </c>
      <c r="H101" s="89">
        <v>0</v>
      </c>
      <c r="I101" s="89">
        <v>0</v>
      </c>
      <c r="J101" s="89">
        <v>0</v>
      </c>
      <c r="K101" s="89">
        <v>0</v>
      </c>
      <c r="L101" s="89">
        <v>0</v>
      </c>
      <c r="M101" s="89">
        <v>0</v>
      </c>
      <c r="N101" s="89">
        <v>0</v>
      </c>
      <c r="O101" s="89">
        <v>0</v>
      </c>
      <c r="P101" s="89">
        <v>0</v>
      </c>
      <c r="Q101" s="89">
        <v>0</v>
      </c>
      <c r="R101" s="89">
        <v>0</v>
      </c>
      <c r="S101" s="89">
        <v>0</v>
      </c>
      <c r="T101" s="89">
        <v>0</v>
      </c>
      <c r="U101" s="89">
        <v>0</v>
      </c>
      <c r="V101" s="89">
        <v>0</v>
      </c>
      <c r="W101" s="89">
        <v>0</v>
      </c>
      <c r="X101" s="89">
        <v>0</v>
      </c>
      <c r="Y101" s="89">
        <v>0</v>
      </c>
      <c r="Z101" s="89">
        <v>0</v>
      </c>
      <c r="AA101" s="89">
        <v>0</v>
      </c>
      <c r="AB101" s="89">
        <v>0</v>
      </c>
      <c r="AC101" s="89">
        <v>0</v>
      </c>
      <c r="AD101" s="89">
        <v>0</v>
      </c>
      <c r="AE101" s="89">
        <v>0</v>
      </c>
      <c r="AF101" s="89">
        <v>0</v>
      </c>
      <c r="AG101" s="89">
        <v>0</v>
      </c>
      <c r="AH101" s="89">
        <v>0</v>
      </c>
      <c r="AI101" s="89">
        <v>0</v>
      </c>
      <c r="AJ101" s="89">
        <v>0</v>
      </c>
      <c r="AK101" s="89">
        <v>0</v>
      </c>
      <c r="AL101" s="89">
        <v>0</v>
      </c>
      <c r="AM101" s="89">
        <v>0</v>
      </c>
      <c r="AN101" s="89">
        <v>0</v>
      </c>
      <c r="AO101" s="89">
        <v>0</v>
      </c>
      <c r="AP101" s="89">
        <v>0</v>
      </c>
      <c r="AQ101" s="89">
        <v>0</v>
      </c>
      <c r="AR101" s="89">
        <v>0</v>
      </c>
      <c r="AS101" s="89">
        <v>0</v>
      </c>
      <c r="AT101" s="89">
        <v>0</v>
      </c>
      <c r="AU101" s="89">
        <v>0</v>
      </c>
      <c r="AV101" s="89">
        <v>0</v>
      </c>
      <c r="AW101" s="89">
        <v>0</v>
      </c>
      <c r="AX101" s="89">
        <v>0</v>
      </c>
      <c r="AY101" s="89">
        <v>0</v>
      </c>
      <c r="AZ101" s="89">
        <v>0</v>
      </c>
      <c r="BA101" s="89">
        <v>0</v>
      </c>
      <c r="BB101" s="89">
        <v>0</v>
      </c>
      <c r="BC101" s="89">
        <v>0</v>
      </c>
      <c r="BD101" s="89">
        <v>0</v>
      </c>
      <c r="BE101" s="89">
        <v>0</v>
      </c>
      <c r="BF101" s="89">
        <v>0</v>
      </c>
      <c r="BG101" s="89">
        <v>0</v>
      </c>
      <c r="BH101" s="89">
        <v>0</v>
      </c>
      <c r="BI101" s="89">
        <v>0</v>
      </c>
      <c r="BJ101" s="89">
        <v>0</v>
      </c>
      <c r="BK101" s="89">
        <v>0</v>
      </c>
      <c r="BL101" s="89">
        <v>0</v>
      </c>
      <c r="BM101" s="89">
        <v>0</v>
      </c>
      <c r="BN101" s="89">
        <v>0</v>
      </c>
      <c r="BO101" s="89">
        <v>0</v>
      </c>
      <c r="BP101" s="89">
        <v>0</v>
      </c>
      <c r="BQ101" s="89">
        <v>0</v>
      </c>
      <c r="BR101" s="89">
        <v>0</v>
      </c>
      <c r="BS101" s="89">
        <v>0</v>
      </c>
      <c r="BT101" s="89">
        <v>0</v>
      </c>
      <c r="BU101" s="89">
        <v>0</v>
      </c>
      <c r="BV101" s="89">
        <v>0</v>
      </c>
      <c r="BW101" s="89">
        <v>0</v>
      </c>
      <c r="BX101" s="111">
        <v>0</v>
      </c>
      <c r="BY101" s="111">
        <v>0</v>
      </c>
      <c r="BZ101" s="111">
        <v>0</v>
      </c>
      <c r="CA101" s="111">
        <v>0</v>
      </c>
      <c r="CB101" s="111">
        <v>0</v>
      </c>
      <c r="CC101" s="111">
        <v>0</v>
      </c>
      <c r="CD101" s="112">
        <v>0</v>
      </c>
      <c r="CE101" s="112">
        <v>0</v>
      </c>
      <c r="CF101" s="112">
        <v>0</v>
      </c>
      <c r="CG101" s="112">
        <v>0</v>
      </c>
      <c r="CH101" s="112">
        <v>0</v>
      </c>
      <c r="CI101" s="112">
        <v>0</v>
      </c>
    </row>
    <row r="102" spans="1:87" x14ac:dyDescent="0.3">
      <c r="A102" s="189">
        <v>31632</v>
      </c>
      <c r="B102" s="180" t="s">
        <v>412</v>
      </c>
      <c r="C102" s="72">
        <v>0</v>
      </c>
      <c r="D102" s="89">
        <v>0</v>
      </c>
      <c r="E102" s="89">
        <v>0</v>
      </c>
      <c r="F102" s="89">
        <v>0</v>
      </c>
      <c r="G102" s="89">
        <v>0</v>
      </c>
      <c r="H102" s="89">
        <v>0</v>
      </c>
      <c r="I102" s="89">
        <v>0</v>
      </c>
      <c r="J102" s="89">
        <v>0</v>
      </c>
      <c r="K102" s="89">
        <v>0</v>
      </c>
      <c r="L102" s="89">
        <v>0</v>
      </c>
      <c r="M102" s="89">
        <v>0</v>
      </c>
      <c r="N102" s="89">
        <v>0</v>
      </c>
      <c r="O102" s="89">
        <v>0</v>
      </c>
      <c r="P102" s="89">
        <v>0</v>
      </c>
      <c r="Q102" s="89">
        <v>0</v>
      </c>
      <c r="R102" s="89">
        <v>0</v>
      </c>
      <c r="S102" s="89">
        <v>0</v>
      </c>
      <c r="T102" s="89">
        <v>0</v>
      </c>
      <c r="U102" s="89">
        <v>0</v>
      </c>
      <c r="V102" s="89">
        <v>0</v>
      </c>
      <c r="W102" s="89">
        <v>0</v>
      </c>
      <c r="X102" s="89">
        <v>0</v>
      </c>
      <c r="Y102" s="89">
        <v>0</v>
      </c>
      <c r="Z102" s="89">
        <v>0</v>
      </c>
      <c r="AA102" s="89">
        <v>0</v>
      </c>
      <c r="AB102" s="89">
        <v>0</v>
      </c>
      <c r="AC102" s="89">
        <v>0</v>
      </c>
      <c r="AD102" s="89">
        <v>0</v>
      </c>
      <c r="AE102" s="89">
        <v>0</v>
      </c>
      <c r="AF102" s="89">
        <v>0</v>
      </c>
      <c r="AG102" s="89">
        <v>0</v>
      </c>
      <c r="AH102" s="89">
        <v>0</v>
      </c>
      <c r="AI102" s="89">
        <v>0</v>
      </c>
      <c r="AJ102" s="89">
        <v>0</v>
      </c>
      <c r="AK102" s="89">
        <v>0</v>
      </c>
      <c r="AL102" s="89">
        <v>0</v>
      </c>
      <c r="AM102" s="89">
        <v>0</v>
      </c>
      <c r="AN102" s="89">
        <v>0</v>
      </c>
      <c r="AO102" s="89">
        <v>0</v>
      </c>
      <c r="AP102" s="89">
        <v>0</v>
      </c>
      <c r="AQ102" s="89">
        <v>0</v>
      </c>
      <c r="AR102" s="89">
        <v>0</v>
      </c>
      <c r="AS102" s="89">
        <v>0</v>
      </c>
      <c r="AT102" s="89">
        <v>0</v>
      </c>
      <c r="AU102" s="89">
        <v>0</v>
      </c>
      <c r="AV102" s="89">
        <v>0</v>
      </c>
      <c r="AW102" s="89">
        <v>0</v>
      </c>
      <c r="AX102" s="89">
        <v>0</v>
      </c>
      <c r="AY102" s="89">
        <v>0</v>
      </c>
      <c r="AZ102" s="89">
        <v>0</v>
      </c>
      <c r="BA102" s="89">
        <v>0</v>
      </c>
      <c r="BB102" s="89">
        <v>0</v>
      </c>
      <c r="BC102" s="89">
        <v>0</v>
      </c>
      <c r="BD102" s="89">
        <v>0</v>
      </c>
      <c r="BE102" s="89">
        <v>0</v>
      </c>
      <c r="BF102" s="89">
        <v>0</v>
      </c>
      <c r="BG102" s="89">
        <v>0</v>
      </c>
      <c r="BH102" s="89">
        <v>0</v>
      </c>
      <c r="BI102" s="89">
        <v>0</v>
      </c>
      <c r="BJ102" s="89">
        <v>0</v>
      </c>
      <c r="BK102" s="89">
        <v>0</v>
      </c>
      <c r="BL102" s="89">
        <v>0</v>
      </c>
      <c r="BM102" s="89">
        <v>0</v>
      </c>
      <c r="BN102" s="89">
        <v>0</v>
      </c>
      <c r="BO102" s="89">
        <v>0</v>
      </c>
      <c r="BP102" s="89">
        <v>0</v>
      </c>
      <c r="BQ102" s="89">
        <v>0</v>
      </c>
      <c r="BR102" s="89">
        <v>0</v>
      </c>
      <c r="BS102" s="89">
        <v>0</v>
      </c>
      <c r="BT102" s="89">
        <v>0</v>
      </c>
      <c r="BU102" s="89">
        <v>0</v>
      </c>
      <c r="BV102" s="89">
        <v>0</v>
      </c>
      <c r="BW102" s="89">
        <v>0</v>
      </c>
      <c r="BX102" s="111">
        <v>0</v>
      </c>
      <c r="BY102" s="111">
        <v>0</v>
      </c>
      <c r="BZ102" s="111">
        <v>0</v>
      </c>
      <c r="CA102" s="111">
        <v>0</v>
      </c>
      <c r="CB102" s="111">
        <v>0</v>
      </c>
      <c r="CC102" s="111">
        <v>0</v>
      </c>
      <c r="CD102" s="112">
        <v>0</v>
      </c>
      <c r="CE102" s="112">
        <v>0</v>
      </c>
      <c r="CF102" s="112">
        <v>0</v>
      </c>
      <c r="CG102" s="112">
        <v>0</v>
      </c>
      <c r="CH102" s="112">
        <v>0</v>
      </c>
      <c r="CI102" s="112">
        <v>0</v>
      </c>
    </row>
    <row r="103" spans="1:87" x14ac:dyDescent="0.3">
      <c r="A103" s="189">
        <v>31633</v>
      </c>
      <c r="B103" s="180" t="s">
        <v>413</v>
      </c>
      <c r="C103" s="72">
        <v>0</v>
      </c>
      <c r="D103" s="89">
        <v>0</v>
      </c>
      <c r="E103" s="89">
        <v>0</v>
      </c>
      <c r="F103" s="89">
        <v>0</v>
      </c>
      <c r="G103" s="89">
        <v>0</v>
      </c>
      <c r="H103" s="89">
        <v>0</v>
      </c>
      <c r="I103" s="89">
        <v>0</v>
      </c>
      <c r="J103" s="89">
        <v>0</v>
      </c>
      <c r="K103" s="89">
        <v>0</v>
      </c>
      <c r="L103" s="89">
        <v>0</v>
      </c>
      <c r="M103" s="89">
        <v>0</v>
      </c>
      <c r="N103" s="89">
        <v>0</v>
      </c>
      <c r="O103" s="89">
        <v>0</v>
      </c>
      <c r="P103" s="89">
        <v>0</v>
      </c>
      <c r="Q103" s="89">
        <v>0</v>
      </c>
      <c r="R103" s="89">
        <v>0</v>
      </c>
      <c r="S103" s="89">
        <v>0</v>
      </c>
      <c r="T103" s="89">
        <v>0</v>
      </c>
      <c r="U103" s="89">
        <v>0</v>
      </c>
      <c r="V103" s="89">
        <v>0</v>
      </c>
      <c r="W103" s="89">
        <v>0</v>
      </c>
      <c r="X103" s="89">
        <v>0</v>
      </c>
      <c r="Y103" s="89">
        <v>0</v>
      </c>
      <c r="Z103" s="89">
        <v>0</v>
      </c>
      <c r="AA103" s="89">
        <v>0</v>
      </c>
      <c r="AB103" s="89">
        <v>0</v>
      </c>
      <c r="AC103" s="89">
        <v>0</v>
      </c>
      <c r="AD103" s="89">
        <v>0</v>
      </c>
      <c r="AE103" s="89">
        <v>0</v>
      </c>
      <c r="AF103" s="89">
        <v>0</v>
      </c>
      <c r="AG103" s="89">
        <v>0</v>
      </c>
      <c r="AH103" s="89">
        <v>0</v>
      </c>
      <c r="AI103" s="89">
        <v>0</v>
      </c>
      <c r="AJ103" s="89">
        <v>0</v>
      </c>
      <c r="AK103" s="89">
        <v>0</v>
      </c>
      <c r="AL103" s="89">
        <v>0</v>
      </c>
      <c r="AM103" s="89">
        <v>0</v>
      </c>
      <c r="AN103" s="89">
        <v>0</v>
      </c>
      <c r="AO103" s="89">
        <v>0</v>
      </c>
      <c r="AP103" s="89">
        <v>0</v>
      </c>
      <c r="AQ103" s="89">
        <v>0</v>
      </c>
      <c r="AR103" s="89">
        <v>0</v>
      </c>
      <c r="AS103" s="89">
        <v>0</v>
      </c>
      <c r="AT103" s="89">
        <v>0</v>
      </c>
      <c r="AU103" s="89">
        <v>0</v>
      </c>
      <c r="AV103" s="89">
        <v>0</v>
      </c>
      <c r="AW103" s="89">
        <v>0</v>
      </c>
      <c r="AX103" s="89">
        <v>0</v>
      </c>
      <c r="AY103" s="89">
        <v>0</v>
      </c>
      <c r="AZ103" s="89">
        <v>0</v>
      </c>
      <c r="BA103" s="89">
        <v>0</v>
      </c>
      <c r="BB103" s="89">
        <v>0</v>
      </c>
      <c r="BC103" s="89">
        <v>0</v>
      </c>
      <c r="BD103" s="89">
        <v>0</v>
      </c>
      <c r="BE103" s="89">
        <v>0</v>
      </c>
      <c r="BF103" s="89">
        <v>0</v>
      </c>
      <c r="BG103" s="89">
        <v>0</v>
      </c>
      <c r="BH103" s="89">
        <v>0</v>
      </c>
      <c r="BI103" s="89">
        <v>0</v>
      </c>
      <c r="BJ103" s="89">
        <v>0</v>
      </c>
      <c r="BK103" s="89">
        <v>0</v>
      </c>
      <c r="BL103" s="89">
        <v>0</v>
      </c>
      <c r="BM103" s="89">
        <v>0</v>
      </c>
      <c r="BN103" s="89">
        <v>0</v>
      </c>
      <c r="BO103" s="89">
        <v>0</v>
      </c>
      <c r="BP103" s="89">
        <v>0</v>
      </c>
      <c r="BQ103" s="89">
        <v>0</v>
      </c>
      <c r="BR103" s="89">
        <v>0</v>
      </c>
      <c r="BS103" s="89">
        <v>0</v>
      </c>
      <c r="BT103" s="89">
        <v>0</v>
      </c>
      <c r="BU103" s="89">
        <v>0</v>
      </c>
      <c r="BV103" s="89">
        <v>0</v>
      </c>
      <c r="BW103" s="89">
        <v>0</v>
      </c>
      <c r="BX103" s="111">
        <v>0</v>
      </c>
      <c r="BY103" s="111">
        <v>0</v>
      </c>
      <c r="BZ103" s="111">
        <v>0</v>
      </c>
      <c r="CA103" s="111">
        <v>0</v>
      </c>
      <c r="CB103" s="111">
        <v>0</v>
      </c>
      <c r="CC103" s="111">
        <v>0</v>
      </c>
      <c r="CD103" s="112">
        <v>0</v>
      </c>
      <c r="CE103" s="112">
        <v>0</v>
      </c>
      <c r="CF103" s="112">
        <v>0</v>
      </c>
      <c r="CG103" s="112">
        <v>0</v>
      </c>
      <c r="CH103" s="112">
        <v>0</v>
      </c>
      <c r="CI103" s="112">
        <v>0</v>
      </c>
    </row>
    <row r="104" spans="1:87" x14ac:dyDescent="0.3">
      <c r="A104" s="189">
        <v>31634</v>
      </c>
      <c r="B104" s="180" t="s">
        <v>414</v>
      </c>
      <c r="C104" s="72">
        <v>0</v>
      </c>
      <c r="D104" s="89">
        <v>0</v>
      </c>
      <c r="E104" s="89">
        <v>0</v>
      </c>
      <c r="F104" s="89">
        <v>0</v>
      </c>
      <c r="G104" s="89">
        <v>0</v>
      </c>
      <c r="H104" s="89">
        <v>0</v>
      </c>
      <c r="I104" s="89">
        <v>0</v>
      </c>
      <c r="J104" s="89">
        <v>0</v>
      </c>
      <c r="K104" s="89">
        <v>0</v>
      </c>
      <c r="L104" s="89">
        <v>0</v>
      </c>
      <c r="M104" s="89">
        <v>0</v>
      </c>
      <c r="N104" s="89">
        <v>0</v>
      </c>
      <c r="O104" s="89">
        <v>0</v>
      </c>
      <c r="P104" s="89">
        <v>0</v>
      </c>
      <c r="Q104" s="89">
        <v>0</v>
      </c>
      <c r="R104" s="89">
        <v>0</v>
      </c>
      <c r="S104" s="89">
        <v>0</v>
      </c>
      <c r="T104" s="89">
        <v>0</v>
      </c>
      <c r="U104" s="89">
        <v>0</v>
      </c>
      <c r="V104" s="89">
        <v>0</v>
      </c>
      <c r="W104" s="89">
        <v>0</v>
      </c>
      <c r="X104" s="89">
        <v>0</v>
      </c>
      <c r="Y104" s="89">
        <v>0</v>
      </c>
      <c r="Z104" s="89">
        <v>0</v>
      </c>
      <c r="AA104" s="89">
        <v>0</v>
      </c>
      <c r="AB104" s="89">
        <v>0</v>
      </c>
      <c r="AC104" s="89">
        <v>0</v>
      </c>
      <c r="AD104" s="89">
        <v>0</v>
      </c>
      <c r="AE104" s="89">
        <v>0</v>
      </c>
      <c r="AF104" s="89">
        <v>0</v>
      </c>
      <c r="AG104" s="89">
        <v>0</v>
      </c>
      <c r="AH104" s="89">
        <v>0</v>
      </c>
      <c r="AI104" s="89">
        <v>0</v>
      </c>
      <c r="AJ104" s="89">
        <v>0</v>
      </c>
      <c r="AK104" s="89">
        <v>0</v>
      </c>
      <c r="AL104" s="89">
        <v>0</v>
      </c>
      <c r="AM104" s="89">
        <v>0</v>
      </c>
      <c r="AN104" s="89">
        <v>0</v>
      </c>
      <c r="AO104" s="89">
        <v>0</v>
      </c>
      <c r="AP104" s="89">
        <v>0</v>
      </c>
      <c r="AQ104" s="89">
        <v>0</v>
      </c>
      <c r="AR104" s="89">
        <v>0</v>
      </c>
      <c r="AS104" s="89">
        <v>0</v>
      </c>
      <c r="AT104" s="89">
        <v>0</v>
      </c>
      <c r="AU104" s="89">
        <v>0</v>
      </c>
      <c r="AV104" s="89">
        <v>0</v>
      </c>
      <c r="AW104" s="89">
        <v>0</v>
      </c>
      <c r="AX104" s="89">
        <v>0</v>
      </c>
      <c r="AY104" s="89">
        <v>0</v>
      </c>
      <c r="AZ104" s="89">
        <v>0</v>
      </c>
      <c r="BA104" s="89">
        <v>0</v>
      </c>
      <c r="BB104" s="89">
        <v>0</v>
      </c>
      <c r="BC104" s="89">
        <v>0</v>
      </c>
      <c r="BD104" s="89">
        <v>0</v>
      </c>
      <c r="BE104" s="89">
        <v>0</v>
      </c>
      <c r="BF104" s="89">
        <v>0</v>
      </c>
      <c r="BG104" s="89">
        <v>0</v>
      </c>
      <c r="BH104" s="89">
        <v>0</v>
      </c>
      <c r="BI104" s="89">
        <v>0</v>
      </c>
      <c r="BJ104" s="89">
        <v>0</v>
      </c>
      <c r="BK104" s="89">
        <v>0</v>
      </c>
      <c r="BL104" s="89">
        <v>0</v>
      </c>
      <c r="BM104" s="89">
        <v>0</v>
      </c>
      <c r="BN104" s="89">
        <v>0</v>
      </c>
      <c r="BO104" s="89">
        <v>0</v>
      </c>
      <c r="BP104" s="89">
        <v>0</v>
      </c>
      <c r="BQ104" s="89">
        <v>0</v>
      </c>
      <c r="BR104" s="89">
        <v>0</v>
      </c>
      <c r="BS104" s="89">
        <v>0</v>
      </c>
      <c r="BT104" s="89">
        <v>0</v>
      </c>
      <c r="BU104" s="89">
        <v>0</v>
      </c>
      <c r="BV104" s="89">
        <v>0</v>
      </c>
      <c r="BW104" s="89">
        <v>0</v>
      </c>
      <c r="BX104" s="111">
        <v>0</v>
      </c>
      <c r="BY104" s="111">
        <v>0</v>
      </c>
      <c r="BZ104" s="111">
        <v>0</v>
      </c>
      <c r="CA104" s="111">
        <v>0</v>
      </c>
      <c r="CB104" s="111">
        <v>0</v>
      </c>
      <c r="CC104" s="111">
        <v>0</v>
      </c>
      <c r="CD104" s="112">
        <v>0</v>
      </c>
      <c r="CE104" s="112">
        <v>0</v>
      </c>
      <c r="CF104" s="112">
        <v>0</v>
      </c>
      <c r="CG104" s="112">
        <v>0</v>
      </c>
      <c r="CH104" s="112">
        <v>0</v>
      </c>
      <c r="CI104" s="112">
        <v>0</v>
      </c>
    </row>
    <row r="105" spans="1:87" x14ac:dyDescent="0.3">
      <c r="A105" s="189">
        <v>31640</v>
      </c>
      <c r="B105" s="180" t="s">
        <v>415</v>
      </c>
      <c r="C105" s="72">
        <v>10399881.640000004</v>
      </c>
      <c r="D105" s="89">
        <v>10470689.410000004</v>
      </c>
      <c r="E105" s="89">
        <v>10336479.830000004</v>
      </c>
      <c r="F105" s="89">
        <v>10337966.110000005</v>
      </c>
      <c r="G105" s="89">
        <v>10408138.980000004</v>
      </c>
      <c r="H105" s="89">
        <v>10479721.280000005</v>
      </c>
      <c r="I105" s="89">
        <v>10551342.430000005</v>
      </c>
      <c r="J105" s="89">
        <v>10594753.460000005</v>
      </c>
      <c r="K105" s="89">
        <v>10667510.290000005</v>
      </c>
      <c r="L105" s="89">
        <v>10740268.910000004</v>
      </c>
      <c r="M105" s="89">
        <v>10777920.230000004</v>
      </c>
      <c r="N105" s="89">
        <v>10848627.430000003</v>
      </c>
      <c r="O105" s="89">
        <v>10921360.800000003</v>
      </c>
      <c r="P105" s="89">
        <v>10994094.170000002</v>
      </c>
      <c r="Q105" s="89">
        <v>11066827.540000001</v>
      </c>
      <c r="R105" s="89">
        <v>11139560.91</v>
      </c>
      <c r="S105" s="89">
        <v>11212294.279999999</v>
      </c>
      <c r="T105" s="89">
        <v>11285027.649999999</v>
      </c>
      <c r="U105" s="89">
        <v>11357761.019999998</v>
      </c>
      <c r="V105" s="89">
        <v>11430494.389999997</v>
      </c>
      <c r="W105" s="89">
        <v>11503227.759999996</v>
      </c>
      <c r="X105" s="89">
        <v>11575961.129999995</v>
      </c>
      <c r="Y105" s="89">
        <v>11648694.499999994</v>
      </c>
      <c r="Z105" s="89">
        <v>11721427.869999994</v>
      </c>
      <c r="AA105" s="89">
        <v>11794161.239999993</v>
      </c>
      <c r="AB105" s="89">
        <v>11838682.879999993</v>
      </c>
      <c r="AC105" s="89">
        <v>11883204.519999994</v>
      </c>
      <c r="AD105" s="89">
        <v>11927726.159999995</v>
      </c>
      <c r="AE105" s="89">
        <v>11972247.799999995</v>
      </c>
      <c r="AF105" s="89">
        <v>12016769.439999996</v>
      </c>
      <c r="AG105" s="89">
        <v>12061291.079999996</v>
      </c>
      <c r="AH105" s="89">
        <v>12105812.719999997</v>
      </c>
      <c r="AI105" s="89">
        <v>12150334.359999998</v>
      </c>
      <c r="AJ105" s="89">
        <v>12194855.999999998</v>
      </c>
      <c r="AK105" s="89">
        <v>12239377.639999999</v>
      </c>
      <c r="AL105" s="89">
        <v>12283899.279999999</v>
      </c>
      <c r="AM105" s="89">
        <v>12328420.92</v>
      </c>
      <c r="AN105" s="89">
        <v>12372942.560000001</v>
      </c>
      <c r="AO105" s="89">
        <v>12417464.200000001</v>
      </c>
      <c r="AP105" s="89">
        <v>12461985.840000002</v>
      </c>
      <c r="AQ105" s="89">
        <v>12506507.480000002</v>
      </c>
      <c r="AR105" s="89">
        <v>12551029.120000003</v>
      </c>
      <c r="AS105" s="89">
        <v>12595550.760000004</v>
      </c>
      <c r="AT105" s="89">
        <v>12640072.400000004</v>
      </c>
      <c r="AU105" s="89">
        <v>12684594.040000005</v>
      </c>
      <c r="AV105" s="89">
        <v>12729115.680000005</v>
      </c>
      <c r="AW105" s="89">
        <v>12773637.320000006</v>
      </c>
      <c r="AX105" s="89">
        <v>12818158.960000006</v>
      </c>
      <c r="AY105" s="89">
        <v>12862680.600000007</v>
      </c>
      <c r="AZ105" s="89">
        <v>12907202.240000008</v>
      </c>
      <c r="BA105" s="89">
        <v>12951723.880000008</v>
      </c>
      <c r="BB105" s="89">
        <v>12996245.520000009</v>
      </c>
      <c r="BC105" s="89">
        <v>13040767.160000009</v>
      </c>
      <c r="BD105" s="89">
        <v>13085288.80000001</v>
      </c>
      <c r="BE105" s="89">
        <v>13129810.440000011</v>
      </c>
      <c r="BF105" s="89">
        <v>13174332.080000011</v>
      </c>
      <c r="BG105" s="89">
        <v>13218853.720000012</v>
      </c>
      <c r="BH105" s="89">
        <v>13263375.360000012</v>
      </c>
      <c r="BI105" s="89">
        <v>13307897.000000013</v>
      </c>
      <c r="BJ105" s="89">
        <v>13352418.640000014</v>
      </c>
      <c r="BK105" s="89">
        <v>13396940.280000014</v>
      </c>
      <c r="BL105" s="89">
        <v>13441461.920000015</v>
      </c>
      <c r="BM105" s="89">
        <v>13485983.560000015</v>
      </c>
      <c r="BN105" s="89">
        <v>13530505.200000016</v>
      </c>
      <c r="BO105" s="89">
        <v>13575026.840000017</v>
      </c>
      <c r="BP105" s="89">
        <v>13619548.480000017</v>
      </c>
      <c r="BQ105" s="89">
        <v>13664070.120000018</v>
      </c>
      <c r="BR105" s="89">
        <v>13708591.760000018</v>
      </c>
      <c r="BS105" s="89">
        <v>13753113.400000019</v>
      </c>
      <c r="BT105" s="89">
        <v>13797635.04000002</v>
      </c>
      <c r="BU105" s="89">
        <v>13842156.68000002</v>
      </c>
      <c r="BV105" s="89">
        <v>13886678.320000021</v>
      </c>
      <c r="BW105" s="89">
        <v>13931199.960000021</v>
      </c>
      <c r="BX105" s="111">
        <v>10921360.800000003</v>
      </c>
      <c r="BY105" s="111">
        <v>11794161.239999993</v>
      </c>
      <c r="BZ105" s="111">
        <v>12328420.92</v>
      </c>
      <c r="CA105" s="111">
        <v>12862680.600000007</v>
      </c>
      <c r="CB105" s="111">
        <v>13396940.280000014</v>
      </c>
      <c r="CC105" s="111">
        <v>13931199.960000021</v>
      </c>
      <c r="CD105" s="112">
        <v>10579589.289999999</v>
      </c>
      <c r="CE105" s="112">
        <v>11357761.02</v>
      </c>
      <c r="CF105" s="112">
        <v>12061291.08</v>
      </c>
      <c r="CG105" s="112">
        <v>12595550.76</v>
      </c>
      <c r="CH105" s="112">
        <v>13129810.439999999</v>
      </c>
      <c r="CI105" s="112">
        <v>13664070.119999999</v>
      </c>
    </row>
    <row r="106" spans="1:87" x14ac:dyDescent="0.3">
      <c r="A106" s="189">
        <v>31641</v>
      </c>
      <c r="B106" s="180" t="s">
        <v>416</v>
      </c>
      <c r="C106" s="72">
        <v>0</v>
      </c>
      <c r="D106" s="89">
        <v>0</v>
      </c>
      <c r="E106" s="89">
        <v>0</v>
      </c>
      <c r="F106" s="89">
        <v>0</v>
      </c>
      <c r="G106" s="89">
        <v>0</v>
      </c>
      <c r="H106" s="89">
        <v>0</v>
      </c>
      <c r="I106" s="89">
        <v>0</v>
      </c>
      <c r="J106" s="89">
        <v>0</v>
      </c>
      <c r="K106" s="89">
        <v>0</v>
      </c>
      <c r="L106" s="89">
        <v>0</v>
      </c>
      <c r="M106" s="89">
        <v>0</v>
      </c>
      <c r="N106" s="89">
        <v>0</v>
      </c>
      <c r="O106" s="89">
        <v>0</v>
      </c>
      <c r="P106" s="89">
        <v>0</v>
      </c>
      <c r="Q106" s="89">
        <v>0</v>
      </c>
      <c r="R106" s="89">
        <v>0</v>
      </c>
      <c r="S106" s="89">
        <v>0</v>
      </c>
      <c r="T106" s="89">
        <v>0</v>
      </c>
      <c r="U106" s="89">
        <v>0</v>
      </c>
      <c r="V106" s="89">
        <v>0</v>
      </c>
      <c r="W106" s="89">
        <v>0</v>
      </c>
      <c r="X106" s="89">
        <v>0</v>
      </c>
      <c r="Y106" s="89">
        <v>0</v>
      </c>
      <c r="Z106" s="89">
        <v>0</v>
      </c>
      <c r="AA106" s="89">
        <v>0</v>
      </c>
      <c r="AB106" s="89">
        <v>0</v>
      </c>
      <c r="AC106" s="89">
        <v>0</v>
      </c>
      <c r="AD106" s="89">
        <v>0</v>
      </c>
      <c r="AE106" s="89">
        <v>0</v>
      </c>
      <c r="AF106" s="89">
        <v>0</v>
      </c>
      <c r="AG106" s="89">
        <v>0</v>
      </c>
      <c r="AH106" s="89">
        <v>0</v>
      </c>
      <c r="AI106" s="89">
        <v>0</v>
      </c>
      <c r="AJ106" s="89">
        <v>0</v>
      </c>
      <c r="AK106" s="89">
        <v>0</v>
      </c>
      <c r="AL106" s="89">
        <v>0</v>
      </c>
      <c r="AM106" s="89">
        <v>0</v>
      </c>
      <c r="AN106" s="89">
        <v>0</v>
      </c>
      <c r="AO106" s="89">
        <v>0</v>
      </c>
      <c r="AP106" s="89">
        <v>0</v>
      </c>
      <c r="AQ106" s="89">
        <v>0</v>
      </c>
      <c r="AR106" s="89">
        <v>0</v>
      </c>
      <c r="AS106" s="89">
        <v>0</v>
      </c>
      <c r="AT106" s="89">
        <v>0</v>
      </c>
      <c r="AU106" s="89">
        <v>0</v>
      </c>
      <c r="AV106" s="89">
        <v>0</v>
      </c>
      <c r="AW106" s="89">
        <v>0</v>
      </c>
      <c r="AX106" s="89">
        <v>0</v>
      </c>
      <c r="AY106" s="89">
        <v>0</v>
      </c>
      <c r="AZ106" s="89">
        <v>0</v>
      </c>
      <c r="BA106" s="89">
        <v>0</v>
      </c>
      <c r="BB106" s="89">
        <v>0</v>
      </c>
      <c r="BC106" s="89">
        <v>0</v>
      </c>
      <c r="BD106" s="89">
        <v>0</v>
      </c>
      <c r="BE106" s="89">
        <v>0</v>
      </c>
      <c r="BF106" s="89">
        <v>0</v>
      </c>
      <c r="BG106" s="89">
        <v>0</v>
      </c>
      <c r="BH106" s="89">
        <v>0</v>
      </c>
      <c r="BI106" s="89">
        <v>0</v>
      </c>
      <c r="BJ106" s="89">
        <v>0</v>
      </c>
      <c r="BK106" s="89">
        <v>0</v>
      </c>
      <c r="BL106" s="89">
        <v>0</v>
      </c>
      <c r="BM106" s="89">
        <v>0</v>
      </c>
      <c r="BN106" s="89">
        <v>0</v>
      </c>
      <c r="BO106" s="89">
        <v>0</v>
      </c>
      <c r="BP106" s="89">
        <v>0</v>
      </c>
      <c r="BQ106" s="89">
        <v>0</v>
      </c>
      <c r="BR106" s="89">
        <v>0</v>
      </c>
      <c r="BS106" s="89">
        <v>0</v>
      </c>
      <c r="BT106" s="89">
        <v>0</v>
      </c>
      <c r="BU106" s="89">
        <v>0</v>
      </c>
      <c r="BV106" s="89">
        <v>0</v>
      </c>
      <c r="BW106" s="89">
        <v>0</v>
      </c>
      <c r="BX106" s="111">
        <v>0</v>
      </c>
      <c r="BY106" s="111">
        <v>0</v>
      </c>
      <c r="BZ106" s="111">
        <v>0</v>
      </c>
      <c r="CA106" s="111">
        <v>0</v>
      </c>
      <c r="CB106" s="111">
        <v>0</v>
      </c>
      <c r="CC106" s="111">
        <v>0</v>
      </c>
      <c r="CD106" s="112">
        <v>0</v>
      </c>
      <c r="CE106" s="112">
        <v>0</v>
      </c>
      <c r="CF106" s="112">
        <v>0</v>
      </c>
      <c r="CG106" s="112">
        <v>0</v>
      </c>
      <c r="CH106" s="112">
        <v>0</v>
      </c>
      <c r="CI106" s="112">
        <v>0</v>
      </c>
    </row>
    <row r="107" spans="1:87" x14ac:dyDescent="0.3">
      <c r="A107" s="189">
        <v>31642</v>
      </c>
      <c r="B107" s="180" t="s">
        <v>417</v>
      </c>
      <c r="C107" s="72">
        <v>0</v>
      </c>
      <c r="D107" s="89">
        <v>0</v>
      </c>
      <c r="E107" s="89">
        <v>0</v>
      </c>
      <c r="F107" s="89">
        <v>0</v>
      </c>
      <c r="G107" s="89">
        <v>0</v>
      </c>
      <c r="H107" s="89">
        <v>0</v>
      </c>
      <c r="I107" s="89">
        <v>0</v>
      </c>
      <c r="J107" s="89">
        <v>0</v>
      </c>
      <c r="K107" s="89">
        <v>0</v>
      </c>
      <c r="L107" s="89">
        <v>0</v>
      </c>
      <c r="M107" s="89">
        <v>0</v>
      </c>
      <c r="N107" s="89">
        <v>0</v>
      </c>
      <c r="O107" s="89">
        <v>0</v>
      </c>
      <c r="P107" s="89">
        <v>0</v>
      </c>
      <c r="Q107" s="89">
        <v>0</v>
      </c>
      <c r="R107" s="89">
        <v>0</v>
      </c>
      <c r="S107" s="89">
        <v>0</v>
      </c>
      <c r="T107" s="89">
        <v>0</v>
      </c>
      <c r="U107" s="89">
        <v>0</v>
      </c>
      <c r="V107" s="89">
        <v>0</v>
      </c>
      <c r="W107" s="89">
        <v>0</v>
      </c>
      <c r="X107" s="89">
        <v>0</v>
      </c>
      <c r="Y107" s="89">
        <v>0</v>
      </c>
      <c r="Z107" s="89">
        <v>0</v>
      </c>
      <c r="AA107" s="89">
        <v>0</v>
      </c>
      <c r="AB107" s="89">
        <v>0</v>
      </c>
      <c r="AC107" s="89">
        <v>0</v>
      </c>
      <c r="AD107" s="89">
        <v>0</v>
      </c>
      <c r="AE107" s="89">
        <v>0</v>
      </c>
      <c r="AF107" s="89">
        <v>0</v>
      </c>
      <c r="AG107" s="89">
        <v>0</v>
      </c>
      <c r="AH107" s="89">
        <v>0</v>
      </c>
      <c r="AI107" s="89">
        <v>0</v>
      </c>
      <c r="AJ107" s="89">
        <v>0</v>
      </c>
      <c r="AK107" s="89">
        <v>0</v>
      </c>
      <c r="AL107" s="89">
        <v>0</v>
      </c>
      <c r="AM107" s="89">
        <v>0</v>
      </c>
      <c r="AN107" s="89">
        <v>0</v>
      </c>
      <c r="AO107" s="89">
        <v>0</v>
      </c>
      <c r="AP107" s="89">
        <v>0</v>
      </c>
      <c r="AQ107" s="89">
        <v>0</v>
      </c>
      <c r="AR107" s="89">
        <v>0</v>
      </c>
      <c r="AS107" s="89">
        <v>0</v>
      </c>
      <c r="AT107" s="89">
        <v>0</v>
      </c>
      <c r="AU107" s="89">
        <v>0</v>
      </c>
      <c r="AV107" s="89">
        <v>0</v>
      </c>
      <c r="AW107" s="89">
        <v>0</v>
      </c>
      <c r="AX107" s="89">
        <v>0</v>
      </c>
      <c r="AY107" s="89">
        <v>0</v>
      </c>
      <c r="AZ107" s="89">
        <v>0</v>
      </c>
      <c r="BA107" s="89">
        <v>0</v>
      </c>
      <c r="BB107" s="89">
        <v>0</v>
      </c>
      <c r="BC107" s="89">
        <v>0</v>
      </c>
      <c r="BD107" s="89">
        <v>0</v>
      </c>
      <c r="BE107" s="89">
        <v>0</v>
      </c>
      <c r="BF107" s="89">
        <v>0</v>
      </c>
      <c r="BG107" s="89">
        <v>0</v>
      </c>
      <c r="BH107" s="89">
        <v>0</v>
      </c>
      <c r="BI107" s="89">
        <v>0</v>
      </c>
      <c r="BJ107" s="89">
        <v>0</v>
      </c>
      <c r="BK107" s="89">
        <v>0</v>
      </c>
      <c r="BL107" s="89">
        <v>0</v>
      </c>
      <c r="BM107" s="89">
        <v>0</v>
      </c>
      <c r="BN107" s="89">
        <v>0</v>
      </c>
      <c r="BO107" s="89">
        <v>0</v>
      </c>
      <c r="BP107" s="89">
        <v>0</v>
      </c>
      <c r="BQ107" s="89">
        <v>0</v>
      </c>
      <c r="BR107" s="89">
        <v>0</v>
      </c>
      <c r="BS107" s="89">
        <v>0</v>
      </c>
      <c r="BT107" s="89">
        <v>0</v>
      </c>
      <c r="BU107" s="89">
        <v>0</v>
      </c>
      <c r="BV107" s="89">
        <v>0</v>
      </c>
      <c r="BW107" s="89">
        <v>0</v>
      </c>
      <c r="BX107" s="111">
        <v>0</v>
      </c>
      <c r="BY107" s="111">
        <v>0</v>
      </c>
      <c r="BZ107" s="111">
        <v>0</v>
      </c>
      <c r="CA107" s="111">
        <v>0</v>
      </c>
      <c r="CB107" s="111">
        <v>0</v>
      </c>
      <c r="CC107" s="111">
        <v>0</v>
      </c>
      <c r="CD107" s="112">
        <v>0</v>
      </c>
      <c r="CE107" s="112">
        <v>0</v>
      </c>
      <c r="CF107" s="112">
        <v>0</v>
      </c>
      <c r="CG107" s="112">
        <v>0</v>
      </c>
      <c r="CH107" s="112">
        <v>0</v>
      </c>
      <c r="CI107" s="112">
        <v>0</v>
      </c>
    </row>
    <row r="108" spans="1:87" x14ac:dyDescent="0.3">
      <c r="A108" s="189">
        <v>31643</v>
      </c>
      <c r="B108" s="180" t="s">
        <v>418</v>
      </c>
      <c r="C108" s="72">
        <v>0</v>
      </c>
      <c r="D108" s="89">
        <v>0</v>
      </c>
      <c r="E108" s="89">
        <v>0</v>
      </c>
      <c r="F108" s="89">
        <v>0</v>
      </c>
      <c r="G108" s="89">
        <v>0</v>
      </c>
      <c r="H108" s="89">
        <v>0</v>
      </c>
      <c r="I108" s="89">
        <v>0</v>
      </c>
      <c r="J108" s="89">
        <v>0</v>
      </c>
      <c r="K108" s="89">
        <v>0</v>
      </c>
      <c r="L108" s="89">
        <v>0</v>
      </c>
      <c r="M108" s="89">
        <v>0</v>
      </c>
      <c r="N108" s="89">
        <v>0</v>
      </c>
      <c r="O108" s="89">
        <v>0</v>
      </c>
      <c r="P108" s="89">
        <v>0</v>
      </c>
      <c r="Q108" s="89">
        <v>0</v>
      </c>
      <c r="R108" s="89">
        <v>0</v>
      </c>
      <c r="S108" s="89">
        <v>0</v>
      </c>
      <c r="T108" s="89">
        <v>0</v>
      </c>
      <c r="U108" s="89">
        <v>0</v>
      </c>
      <c r="V108" s="89">
        <v>0</v>
      </c>
      <c r="W108" s="89">
        <v>0</v>
      </c>
      <c r="X108" s="89">
        <v>0</v>
      </c>
      <c r="Y108" s="89">
        <v>0</v>
      </c>
      <c r="Z108" s="89">
        <v>0</v>
      </c>
      <c r="AA108" s="89">
        <v>0</v>
      </c>
      <c r="AB108" s="89">
        <v>0</v>
      </c>
      <c r="AC108" s="89">
        <v>0</v>
      </c>
      <c r="AD108" s="89">
        <v>0</v>
      </c>
      <c r="AE108" s="89">
        <v>0</v>
      </c>
      <c r="AF108" s="89">
        <v>0</v>
      </c>
      <c r="AG108" s="89">
        <v>0</v>
      </c>
      <c r="AH108" s="89">
        <v>0</v>
      </c>
      <c r="AI108" s="89">
        <v>0</v>
      </c>
      <c r="AJ108" s="89">
        <v>0</v>
      </c>
      <c r="AK108" s="89">
        <v>0</v>
      </c>
      <c r="AL108" s="89">
        <v>0</v>
      </c>
      <c r="AM108" s="89">
        <v>0</v>
      </c>
      <c r="AN108" s="89">
        <v>0</v>
      </c>
      <c r="AO108" s="89">
        <v>0</v>
      </c>
      <c r="AP108" s="89">
        <v>0</v>
      </c>
      <c r="AQ108" s="89">
        <v>0</v>
      </c>
      <c r="AR108" s="89">
        <v>0</v>
      </c>
      <c r="AS108" s="89">
        <v>0</v>
      </c>
      <c r="AT108" s="89">
        <v>0</v>
      </c>
      <c r="AU108" s="89">
        <v>0</v>
      </c>
      <c r="AV108" s="89">
        <v>0</v>
      </c>
      <c r="AW108" s="89">
        <v>0</v>
      </c>
      <c r="AX108" s="89">
        <v>0</v>
      </c>
      <c r="AY108" s="89">
        <v>0</v>
      </c>
      <c r="AZ108" s="89">
        <v>0</v>
      </c>
      <c r="BA108" s="89">
        <v>0</v>
      </c>
      <c r="BB108" s="89">
        <v>0</v>
      </c>
      <c r="BC108" s="89">
        <v>0</v>
      </c>
      <c r="BD108" s="89">
        <v>0</v>
      </c>
      <c r="BE108" s="89">
        <v>0</v>
      </c>
      <c r="BF108" s="89">
        <v>0</v>
      </c>
      <c r="BG108" s="89">
        <v>0</v>
      </c>
      <c r="BH108" s="89">
        <v>0</v>
      </c>
      <c r="BI108" s="89">
        <v>0</v>
      </c>
      <c r="BJ108" s="89">
        <v>0</v>
      </c>
      <c r="BK108" s="89">
        <v>0</v>
      </c>
      <c r="BL108" s="89">
        <v>0</v>
      </c>
      <c r="BM108" s="89">
        <v>0</v>
      </c>
      <c r="BN108" s="89">
        <v>0</v>
      </c>
      <c r="BO108" s="89">
        <v>0</v>
      </c>
      <c r="BP108" s="89">
        <v>0</v>
      </c>
      <c r="BQ108" s="89">
        <v>0</v>
      </c>
      <c r="BR108" s="89">
        <v>0</v>
      </c>
      <c r="BS108" s="89">
        <v>0</v>
      </c>
      <c r="BT108" s="89">
        <v>0</v>
      </c>
      <c r="BU108" s="89">
        <v>0</v>
      </c>
      <c r="BV108" s="89">
        <v>0</v>
      </c>
      <c r="BW108" s="89">
        <v>0</v>
      </c>
      <c r="BX108" s="111">
        <v>0</v>
      </c>
      <c r="BY108" s="111">
        <v>0</v>
      </c>
      <c r="BZ108" s="111">
        <v>0</v>
      </c>
      <c r="CA108" s="111">
        <v>0</v>
      </c>
      <c r="CB108" s="111">
        <v>0</v>
      </c>
      <c r="CC108" s="111">
        <v>0</v>
      </c>
      <c r="CD108" s="112">
        <v>0</v>
      </c>
      <c r="CE108" s="112">
        <v>0</v>
      </c>
      <c r="CF108" s="112">
        <v>0</v>
      </c>
      <c r="CG108" s="112">
        <v>0</v>
      </c>
      <c r="CH108" s="112">
        <v>0</v>
      </c>
      <c r="CI108" s="112">
        <v>0</v>
      </c>
    </row>
    <row r="109" spans="1:87" x14ac:dyDescent="0.3">
      <c r="A109" s="189">
        <v>31644</v>
      </c>
      <c r="B109" s="180" t="s">
        <v>419</v>
      </c>
      <c r="C109" s="72">
        <v>4188511.6300000027</v>
      </c>
      <c r="D109" s="89">
        <v>4197310.3500000024</v>
      </c>
      <c r="E109" s="89">
        <v>4206109.0700000022</v>
      </c>
      <c r="F109" s="89">
        <v>4214907.7900000019</v>
      </c>
      <c r="G109" s="89">
        <v>4223706.5100000016</v>
      </c>
      <c r="H109" s="89">
        <v>4232505.2300000014</v>
      </c>
      <c r="I109" s="89">
        <v>4241303.9500000011</v>
      </c>
      <c r="J109" s="89">
        <v>4250102.6700000009</v>
      </c>
      <c r="K109" s="89">
        <v>4258901.3900000006</v>
      </c>
      <c r="L109" s="89">
        <v>4267700.1100000003</v>
      </c>
      <c r="M109" s="89">
        <v>4276498.83</v>
      </c>
      <c r="N109" s="89">
        <v>4285297.55</v>
      </c>
      <c r="O109" s="89">
        <v>4294096.2699999996</v>
      </c>
      <c r="P109" s="89">
        <v>4302894.9899999993</v>
      </c>
      <c r="Q109" s="89">
        <v>4311693.709999999</v>
      </c>
      <c r="R109" s="89">
        <v>4320492.4299999988</v>
      </c>
      <c r="S109" s="89">
        <v>4329291.1499999985</v>
      </c>
      <c r="T109" s="89">
        <v>4338089.8699999982</v>
      </c>
      <c r="U109" s="89">
        <v>4346888.589999998</v>
      </c>
      <c r="V109" s="89">
        <v>4355687.3099999977</v>
      </c>
      <c r="W109" s="89">
        <v>4364486.0299999975</v>
      </c>
      <c r="X109" s="89">
        <v>4373284.7499999972</v>
      </c>
      <c r="Y109" s="89">
        <v>4382083.4699999969</v>
      </c>
      <c r="Z109" s="89">
        <v>4390882.1899999967</v>
      </c>
      <c r="AA109" s="89">
        <v>4399680.9099999964</v>
      </c>
      <c r="AB109" s="89">
        <v>4409066.2099999962</v>
      </c>
      <c r="AC109" s="89">
        <v>4418451.5099999961</v>
      </c>
      <c r="AD109" s="89">
        <v>4427836.8099999959</v>
      </c>
      <c r="AE109" s="89">
        <v>4437222.1099999957</v>
      </c>
      <c r="AF109" s="89">
        <v>4446607.4099999955</v>
      </c>
      <c r="AG109" s="89">
        <v>4455992.7099999953</v>
      </c>
      <c r="AH109" s="89">
        <v>4465378.0099999951</v>
      </c>
      <c r="AI109" s="89">
        <v>4474763.3099999949</v>
      </c>
      <c r="AJ109" s="89">
        <v>4484148.6099999947</v>
      </c>
      <c r="AK109" s="89">
        <v>4493533.9099999946</v>
      </c>
      <c r="AL109" s="89">
        <v>4502919.2099999944</v>
      </c>
      <c r="AM109" s="89">
        <v>4512304.5099999942</v>
      </c>
      <c r="AN109" s="89">
        <v>4521689.809999994</v>
      </c>
      <c r="AO109" s="89">
        <v>4531075.1099999938</v>
      </c>
      <c r="AP109" s="89">
        <v>4540460.4099999936</v>
      </c>
      <c r="AQ109" s="89">
        <v>4549845.7099999934</v>
      </c>
      <c r="AR109" s="89">
        <v>4559231.0099999933</v>
      </c>
      <c r="AS109" s="89">
        <v>4568616.3099999931</v>
      </c>
      <c r="AT109" s="89">
        <v>4578001.6099999929</v>
      </c>
      <c r="AU109" s="89">
        <v>4587386.9099999927</v>
      </c>
      <c r="AV109" s="89">
        <v>4596772.2099999925</v>
      </c>
      <c r="AW109" s="89">
        <v>4606157.5099999923</v>
      </c>
      <c r="AX109" s="89">
        <v>4615542.8099999921</v>
      </c>
      <c r="AY109" s="89">
        <v>4624928.109999992</v>
      </c>
      <c r="AZ109" s="89">
        <v>4634313.4099999918</v>
      </c>
      <c r="BA109" s="89">
        <v>4643698.7099999916</v>
      </c>
      <c r="BB109" s="89">
        <v>4653084.0099999914</v>
      </c>
      <c r="BC109" s="89">
        <v>4662469.3099999912</v>
      </c>
      <c r="BD109" s="89">
        <v>4671854.609999991</v>
      </c>
      <c r="BE109" s="89">
        <v>4681239.9099999908</v>
      </c>
      <c r="BF109" s="89">
        <v>4690625.2099999906</v>
      </c>
      <c r="BG109" s="89">
        <v>4700010.5099999905</v>
      </c>
      <c r="BH109" s="89">
        <v>4709395.8099999903</v>
      </c>
      <c r="BI109" s="89">
        <v>4718781.1099999901</v>
      </c>
      <c r="BJ109" s="89">
        <v>4728166.4099999899</v>
      </c>
      <c r="BK109" s="89">
        <v>4737551.7099999897</v>
      </c>
      <c r="BL109" s="89">
        <v>4746937.0099999895</v>
      </c>
      <c r="BM109" s="89">
        <v>4756322.3099999893</v>
      </c>
      <c r="BN109" s="89">
        <v>4765707.6099999892</v>
      </c>
      <c r="BO109" s="89">
        <v>4775092.909999989</v>
      </c>
      <c r="BP109" s="89">
        <v>4784478.2099999888</v>
      </c>
      <c r="BQ109" s="89">
        <v>4793863.5099999886</v>
      </c>
      <c r="BR109" s="89">
        <v>4803248.8099999884</v>
      </c>
      <c r="BS109" s="89">
        <v>4812634.1099999882</v>
      </c>
      <c r="BT109" s="89">
        <v>4822019.409999988</v>
      </c>
      <c r="BU109" s="89">
        <v>4831404.7099999879</v>
      </c>
      <c r="BV109" s="89">
        <v>4840790.0099999877</v>
      </c>
      <c r="BW109" s="89">
        <v>4850175.3099999875</v>
      </c>
      <c r="BX109" s="111">
        <v>4294096.2699999996</v>
      </c>
      <c r="BY109" s="111">
        <v>4399680.9099999964</v>
      </c>
      <c r="BZ109" s="111">
        <v>4512304.5099999942</v>
      </c>
      <c r="CA109" s="111">
        <v>4624928.109999992</v>
      </c>
      <c r="CB109" s="111">
        <v>4737551.7099999897</v>
      </c>
      <c r="CC109" s="111">
        <v>4850175.3099999875</v>
      </c>
      <c r="CD109" s="112">
        <v>4241303.95</v>
      </c>
      <c r="CE109" s="112">
        <v>4346888.59</v>
      </c>
      <c r="CF109" s="112">
        <v>4455992.71</v>
      </c>
      <c r="CG109" s="112">
        <v>4568616.3099999996</v>
      </c>
      <c r="CH109" s="112">
        <v>4681239.91</v>
      </c>
      <c r="CI109" s="112">
        <v>4793863.51</v>
      </c>
    </row>
    <row r="110" spans="1:87" x14ac:dyDescent="0.3">
      <c r="A110" s="189">
        <v>31645</v>
      </c>
      <c r="B110" s="180" t="s">
        <v>420</v>
      </c>
      <c r="C110" s="72">
        <v>1258545.2399999995</v>
      </c>
      <c r="D110" s="89">
        <v>1259392.6599999995</v>
      </c>
      <c r="E110" s="89">
        <v>1260240.0799999994</v>
      </c>
      <c r="F110" s="89">
        <v>1261087.4999999993</v>
      </c>
      <c r="G110" s="89">
        <v>1261934.9199999992</v>
      </c>
      <c r="H110" s="89">
        <v>1262782.3399999992</v>
      </c>
      <c r="I110" s="89">
        <v>1263629.7599999991</v>
      </c>
      <c r="J110" s="89">
        <v>1264477.179999999</v>
      </c>
      <c r="K110" s="89">
        <v>1265324.5999999989</v>
      </c>
      <c r="L110" s="89">
        <v>1266172.0199999989</v>
      </c>
      <c r="M110" s="89">
        <v>1267019.4399999988</v>
      </c>
      <c r="N110" s="89">
        <v>1267866.8599999987</v>
      </c>
      <c r="O110" s="89">
        <v>1268714.2799999986</v>
      </c>
      <c r="P110" s="89">
        <v>1269561.6999999986</v>
      </c>
      <c r="Q110" s="89">
        <v>1270409.1199999985</v>
      </c>
      <c r="R110" s="89">
        <v>1271256.5399999984</v>
      </c>
      <c r="S110" s="89">
        <v>1272103.9599999983</v>
      </c>
      <c r="T110" s="89">
        <v>1272951.3799999983</v>
      </c>
      <c r="U110" s="89">
        <v>1273798.7999999982</v>
      </c>
      <c r="V110" s="89">
        <v>1274646.2199999981</v>
      </c>
      <c r="W110" s="89">
        <v>1275493.639999998</v>
      </c>
      <c r="X110" s="89">
        <v>1276341.059999998</v>
      </c>
      <c r="Y110" s="89">
        <v>1277188.4799999979</v>
      </c>
      <c r="Z110" s="89">
        <v>1278035.8999999978</v>
      </c>
      <c r="AA110" s="89">
        <v>1278883.3199999977</v>
      </c>
      <c r="AB110" s="89">
        <v>1281595.0799999977</v>
      </c>
      <c r="AC110" s="89">
        <v>1284306.8399999978</v>
      </c>
      <c r="AD110" s="89">
        <v>1287018.5999999978</v>
      </c>
      <c r="AE110" s="89">
        <v>1289730.3599999978</v>
      </c>
      <c r="AF110" s="89">
        <v>1292442.1199999978</v>
      </c>
      <c r="AG110" s="89">
        <v>1295153.8799999978</v>
      </c>
      <c r="AH110" s="89">
        <v>1297865.6399999978</v>
      </c>
      <c r="AI110" s="89">
        <v>1300577.3999999978</v>
      </c>
      <c r="AJ110" s="89">
        <v>1303289.1599999978</v>
      </c>
      <c r="AK110" s="89">
        <v>1306000.9199999978</v>
      </c>
      <c r="AL110" s="89">
        <v>1308712.6799999978</v>
      </c>
      <c r="AM110" s="89">
        <v>1311424.4399999978</v>
      </c>
      <c r="AN110" s="89">
        <v>1314136.1999999979</v>
      </c>
      <c r="AO110" s="89">
        <v>1316847.9599999979</v>
      </c>
      <c r="AP110" s="89">
        <v>1319559.7199999979</v>
      </c>
      <c r="AQ110" s="89">
        <v>1322271.4799999979</v>
      </c>
      <c r="AR110" s="89">
        <v>1324983.2399999979</v>
      </c>
      <c r="AS110" s="89">
        <v>1327694.9999999979</v>
      </c>
      <c r="AT110" s="89">
        <v>1330406.7599999979</v>
      </c>
      <c r="AU110" s="89">
        <v>1333118.5199999979</v>
      </c>
      <c r="AV110" s="89">
        <v>1335830.2799999979</v>
      </c>
      <c r="AW110" s="89">
        <v>1338542.0399999979</v>
      </c>
      <c r="AX110" s="89">
        <v>1341253.799999998</v>
      </c>
      <c r="AY110" s="89">
        <v>1343965.559999998</v>
      </c>
      <c r="AZ110" s="89">
        <v>1346677.319999998</v>
      </c>
      <c r="BA110" s="89">
        <v>1349389.079999998</v>
      </c>
      <c r="BB110" s="89">
        <v>1352100.839999998</v>
      </c>
      <c r="BC110" s="89">
        <v>1354812.599999998</v>
      </c>
      <c r="BD110" s="89">
        <v>1357524.359999998</v>
      </c>
      <c r="BE110" s="89">
        <v>1360236.119999998</v>
      </c>
      <c r="BF110" s="89">
        <v>1362947.879999998</v>
      </c>
      <c r="BG110" s="89">
        <v>1365659.639999998</v>
      </c>
      <c r="BH110" s="89">
        <v>1368371.399999998</v>
      </c>
      <c r="BI110" s="89">
        <v>1371083.1599999981</v>
      </c>
      <c r="BJ110" s="89">
        <v>1373794.9199999981</v>
      </c>
      <c r="BK110" s="89">
        <v>1376506.6799999981</v>
      </c>
      <c r="BL110" s="89">
        <v>1379218.4399999981</v>
      </c>
      <c r="BM110" s="89">
        <v>1381930.1999999981</v>
      </c>
      <c r="BN110" s="89">
        <v>1384641.9599999981</v>
      </c>
      <c r="BO110" s="89">
        <v>1387353.7199999981</v>
      </c>
      <c r="BP110" s="89">
        <v>1390065.4799999981</v>
      </c>
      <c r="BQ110" s="89">
        <v>1392777.2399999981</v>
      </c>
      <c r="BR110" s="89">
        <v>1395488.9999999981</v>
      </c>
      <c r="BS110" s="89">
        <v>1398200.7599999981</v>
      </c>
      <c r="BT110" s="89">
        <v>1400912.5199999982</v>
      </c>
      <c r="BU110" s="89">
        <v>1403624.2799999982</v>
      </c>
      <c r="BV110" s="89">
        <v>1406336.0399999982</v>
      </c>
      <c r="BW110" s="89">
        <v>1409047.7999999982</v>
      </c>
      <c r="BX110" s="111">
        <v>1268714.2799999986</v>
      </c>
      <c r="BY110" s="111">
        <v>1278883.3199999977</v>
      </c>
      <c r="BZ110" s="111">
        <v>1311424.4399999978</v>
      </c>
      <c r="CA110" s="111">
        <v>1343965.559999998</v>
      </c>
      <c r="CB110" s="111">
        <v>1376506.6799999981</v>
      </c>
      <c r="CC110" s="111">
        <v>1409047.7999999982</v>
      </c>
      <c r="CD110" s="112">
        <v>1263629.76</v>
      </c>
      <c r="CE110" s="112">
        <v>1273798.8</v>
      </c>
      <c r="CF110" s="112">
        <v>1295153.8799999999</v>
      </c>
      <c r="CG110" s="112">
        <v>1327695</v>
      </c>
      <c r="CH110" s="112">
        <v>1360236.12</v>
      </c>
      <c r="CI110" s="112">
        <v>1392777.24</v>
      </c>
    </row>
    <row r="111" spans="1:87" x14ac:dyDescent="0.3">
      <c r="A111" s="189">
        <v>31646</v>
      </c>
      <c r="B111" s="180" t="s">
        <v>421</v>
      </c>
      <c r="C111" s="72">
        <v>0</v>
      </c>
      <c r="D111" s="89">
        <v>0</v>
      </c>
      <c r="E111" s="89">
        <v>0</v>
      </c>
      <c r="F111" s="89">
        <v>0</v>
      </c>
      <c r="G111" s="89">
        <v>0</v>
      </c>
      <c r="H111" s="89">
        <v>0</v>
      </c>
      <c r="I111" s="89">
        <v>0</v>
      </c>
      <c r="J111" s="89">
        <v>0</v>
      </c>
      <c r="K111" s="89">
        <v>0</v>
      </c>
      <c r="L111" s="89">
        <v>0</v>
      </c>
      <c r="M111" s="89">
        <v>0</v>
      </c>
      <c r="N111" s="89">
        <v>0</v>
      </c>
      <c r="O111" s="89">
        <v>0</v>
      </c>
      <c r="P111" s="89">
        <v>0</v>
      </c>
      <c r="Q111" s="89">
        <v>0</v>
      </c>
      <c r="R111" s="89">
        <v>0</v>
      </c>
      <c r="S111" s="89">
        <v>0</v>
      </c>
      <c r="T111" s="89">
        <v>0</v>
      </c>
      <c r="U111" s="89">
        <v>0</v>
      </c>
      <c r="V111" s="89">
        <v>0</v>
      </c>
      <c r="W111" s="89">
        <v>0</v>
      </c>
      <c r="X111" s="89">
        <v>0</v>
      </c>
      <c r="Y111" s="89">
        <v>0</v>
      </c>
      <c r="Z111" s="89">
        <v>0</v>
      </c>
      <c r="AA111" s="89">
        <v>0</v>
      </c>
      <c r="AB111" s="89">
        <v>0</v>
      </c>
      <c r="AC111" s="89">
        <v>0</v>
      </c>
      <c r="AD111" s="89">
        <v>0</v>
      </c>
      <c r="AE111" s="89">
        <v>0</v>
      </c>
      <c r="AF111" s="89">
        <v>0</v>
      </c>
      <c r="AG111" s="89">
        <v>0</v>
      </c>
      <c r="AH111" s="89">
        <v>0</v>
      </c>
      <c r="AI111" s="89">
        <v>0</v>
      </c>
      <c r="AJ111" s="89">
        <v>0</v>
      </c>
      <c r="AK111" s="89">
        <v>0</v>
      </c>
      <c r="AL111" s="89">
        <v>0</v>
      </c>
      <c r="AM111" s="89">
        <v>0</v>
      </c>
      <c r="AN111" s="89">
        <v>0</v>
      </c>
      <c r="AO111" s="89">
        <v>0</v>
      </c>
      <c r="AP111" s="89">
        <v>0</v>
      </c>
      <c r="AQ111" s="89">
        <v>0</v>
      </c>
      <c r="AR111" s="89">
        <v>0</v>
      </c>
      <c r="AS111" s="89">
        <v>0</v>
      </c>
      <c r="AT111" s="89">
        <v>0</v>
      </c>
      <c r="AU111" s="89">
        <v>0</v>
      </c>
      <c r="AV111" s="89">
        <v>0</v>
      </c>
      <c r="AW111" s="89">
        <v>0</v>
      </c>
      <c r="AX111" s="89">
        <v>0</v>
      </c>
      <c r="AY111" s="89">
        <v>0</v>
      </c>
      <c r="AZ111" s="89">
        <v>0</v>
      </c>
      <c r="BA111" s="89">
        <v>0</v>
      </c>
      <c r="BB111" s="89">
        <v>0</v>
      </c>
      <c r="BC111" s="89">
        <v>0</v>
      </c>
      <c r="BD111" s="89">
        <v>0</v>
      </c>
      <c r="BE111" s="89">
        <v>0</v>
      </c>
      <c r="BF111" s="89">
        <v>0</v>
      </c>
      <c r="BG111" s="89">
        <v>0</v>
      </c>
      <c r="BH111" s="89">
        <v>0</v>
      </c>
      <c r="BI111" s="89">
        <v>0</v>
      </c>
      <c r="BJ111" s="89">
        <v>0</v>
      </c>
      <c r="BK111" s="89">
        <v>0</v>
      </c>
      <c r="BL111" s="89">
        <v>0</v>
      </c>
      <c r="BM111" s="89">
        <v>0</v>
      </c>
      <c r="BN111" s="89">
        <v>0</v>
      </c>
      <c r="BO111" s="89">
        <v>0</v>
      </c>
      <c r="BP111" s="89">
        <v>0</v>
      </c>
      <c r="BQ111" s="89">
        <v>0</v>
      </c>
      <c r="BR111" s="89">
        <v>0</v>
      </c>
      <c r="BS111" s="89">
        <v>0</v>
      </c>
      <c r="BT111" s="89">
        <v>0</v>
      </c>
      <c r="BU111" s="89">
        <v>0</v>
      </c>
      <c r="BV111" s="89">
        <v>0</v>
      </c>
      <c r="BW111" s="89">
        <v>0</v>
      </c>
      <c r="BX111" s="111">
        <v>0</v>
      </c>
      <c r="BY111" s="111">
        <v>0</v>
      </c>
      <c r="BZ111" s="111">
        <v>0</v>
      </c>
      <c r="CA111" s="111">
        <v>0</v>
      </c>
      <c r="CB111" s="111">
        <v>0</v>
      </c>
      <c r="CC111" s="111">
        <v>0</v>
      </c>
      <c r="CD111" s="112">
        <v>0</v>
      </c>
      <c r="CE111" s="112">
        <v>0</v>
      </c>
      <c r="CF111" s="112">
        <v>0</v>
      </c>
      <c r="CG111" s="112">
        <v>0</v>
      </c>
      <c r="CH111" s="112">
        <v>0</v>
      </c>
      <c r="CI111" s="112">
        <v>0</v>
      </c>
    </row>
    <row r="112" spans="1:87" x14ac:dyDescent="0.3">
      <c r="A112" s="189">
        <v>31647</v>
      </c>
      <c r="B112" s="180" t="s">
        <v>422</v>
      </c>
      <c r="C112" s="72">
        <v>944618.48</v>
      </c>
      <c r="D112" s="89">
        <v>316249.99999999994</v>
      </c>
      <c r="E112" s="89">
        <v>320771.39999999997</v>
      </c>
      <c r="F112" s="89">
        <v>325292.81999999995</v>
      </c>
      <c r="G112" s="89">
        <v>307702.58999999997</v>
      </c>
      <c r="H112" s="89">
        <v>312202.27999999997</v>
      </c>
      <c r="I112" s="89">
        <v>316702.01999999996</v>
      </c>
      <c r="J112" s="89">
        <v>257306.84999999995</v>
      </c>
      <c r="K112" s="89">
        <v>261096.75999999995</v>
      </c>
      <c r="L112" s="89">
        <v>264886.61999999994</v>
      </c>
      <c r="M112" s="89">
        <v>268676.53999999992</v>
      </c>
      <c r="N112" s="89">
        <v>272466.39999999991</v>
      </c>
      <c r="O112" s="89">
        <v>277102.00999999989</v>
      </c>
      <c r="P112" s="89">
        <v>279878.42999999993</v>
      </c>
      <c r="Q112" s="89">
        <v>221350.83999999994</v>
      </c>
      <c r="R112" s="89">
        <v>230472.97999999992</v>
      </c>
      <c r="S112" s="89">
        <v>239595.11999999994</v>
      </c>
      <c r="T112" s="89">
        <v>248717.25999999995</v>
      </c>
      <c r="U112" s="89">
        <v>257839.39999999997</v>
      </c>
      <c r="V112" s="89">
        <v>266961.53999999998</v>
      </c>
      <c r="W112" s="89">
        <v>276083.68</v>
      </c>
      <c r="X112" s="89">
        <v>285205.82</v>
      </c>
      <c r="Y112" s="89">
        <v>294327.96000000002</v>
      </c>
      <c r="Z112" s="89">
        <v>303450.10000000003</v>
      </c>
      <c r="AA112" s="89">
        <v>312572.24000000005</v>
      </c>
      <c r="AB112" s="89">
        <v>321694.38000000006</v>
      </c>
      <c r="AC112" s="89">
        <v>316939.97000000009</v>
      </c>
      <c r="AD112" s="89">
        <v>310358.34000000014</v>
      </c>
      <c r="AE112" s="89">
        <v>310953.59000000014</v>
      </c>
      <c r="AF112" s="89">
        <v>319627.77000000014</v>
      </c>
      <c r="AG112" s="89">
        <v>328301.95000000013</v>
      </c>
      <c r="AH112" s="89">
        <v>336976.13000000012</v>
      </c>
      <c r="AI112" s="89">
        <v>345650.31000000011</v>
      </c>
      <c r="AJ112" s="89">
        <v>354324.49000000011</v>
      </c>
      <c r="AK112" s="89">
        <v>362998.6700000001</v>
      </c>
      <c r="AL112" s="89">
        <v>371672.85000000009</v>
      </c>
      <c r="AM112" s="89">
        <v>380347.03000000009</v>
      </c>
      <c r="AN112" s="89">
        <v>389021.21000000008</v>
      </c>
      <c r="AO112" s="89">
        <v>300791.96000000008</v>
      </c>
      <c r="AP112" s="89">
        <v>308311.37000000005</v>
      </c>
      <c r="AQ112" s="89">
        <v>315830.78000000003</v>
      </c>
      <c r="AR112" s="89">
        <v>323350.19</v>
      </c>
      <c r="AS112" s="89">
        <v>330869.59999999998</v>
      </c>
      <c r="AT112" s="89">
        <v>338389.00999999995</v>
      </c>
      <c r="AU112" s="89">
        <v>345908.41999999993</v>
      </c>
      <c r="AV112" s="89">
        <v>353427.8299999999</v>
      </c>
      <c r="AW112" s="89">
        <v>360947.23999999987</v>
      </c>
      <c r="AX112" s="89">
        <v>368466.64999999985</v>
      </c>
      <c r="AY112" s="89">
        <v>375986.05999999982</v>
      </c>
      <c r="AZ112" s="89">
        <v>383505.4699999998</v>
      </c>
      <c r="BA112" s="89">
        <v>254377.30999999979</v>
      </c>
      <c r="BB112" s="89">
        <v>260268.33999999979</v>
      </c>
      <c r="BC112" s="89">
        <v>266159.36999999982</v>
      </c>
      <c r="BD112" s="89">
        <v>272050.39999999985</v>
      </c>
      <c r="BE112" s="89">
        <v>277941.42999999988</v>
      </c>
      <c r="BF112" s="89">
        <v>283832.4599999999</v>
      </c>
      <c r="BG112" s="89">
        <v>289723.48999999993</v>
      </c>
      <c r="BH112" s="89">
        <v>295614.51999999996</v>
      </c>
      <c r="BI112" s="89">
        <v>301505.55</v>
      </c>
      <c r="BJ112" s="89">
        <v>307396.58</v>
      </c>
      <c r="BK112" s="89">
        <v>313287.61000000004</v>
      </c>
      <c r="BL112" s="89">
        <v>319178.64000000007</v>
      </c>
      <c r="BM112" s="89">
        <v>325069.6700000001</v>
      </c>
      <c r="BN112" s="89">
        <v>330960.70000000013</v>
      </c>
      <c r="BO112" s="89">
        <v>336851.73000000016</v>
      </c>
      <c r="BP112" s="89">
        <v>342742.76000000018</v>
      </c>
      <c r="BQ112" s="89">
        <v>348633.79000000021</v>
      </c>
      <c r="BR112" s="89">
        <v>354524.82000000024</v>
      </c>
      <c r="BS112" s="89">
        <v>360415.85000000027</v>
      </c>
      <c r="BT112" s="89">
        <v>366306.8800000003</v>
      </c>
      <c r="BU112" s="89">
        <v>372197.91000000032</v>
      </c>
      <c r="BV112" s="89">
        <v>378088.94000000035</v>
      </c>
      <c r="BW112" s="89">
        <v>383979.97000000038</v>
      </c>
      <c r="BX112" s="111">
        <v>277102.00999999989</v>
      </c>
      <c r="BY112" s="111">
        <v>312572.24000000005</v>
      </c>
      <c r="BZ112" s="111">
        <v>380347.03000000009</v>
      </c>
      <c r="CA112" s="111">
        <v>375986.05999999982</v>
      </c>
      <c r="CB112" s="111">
        <v>313287.61000000004</v>
      </c>
      <c r="CC112" s="111">
        <v>383979.97000000038</v>
      </c>
      <c r="CD112" s="112">
        <v>341928.83</v>
      </c>
      <c r="CE112" s="112">
        <v>268735.18</v>
      </c>
      <c r="CF112" s="112">
        <v>336339.82</v>
      </c>
      <c r="CG112" s="112">
        <v>345511.33</v>
      </c>
      <c r="CH112" s="112">
        <v>298588.34999999998</v>
      </c>
      <c r="CI112" s="112">
        <v>348633.79</v>
      </c>
    </row>
    <row r="113" spans="1:87" x14ac:dyDescent="0.3">
      <c r="A113" s="189">
        <v>31651</v>
      </c>
      <c r="B113" s="180" t="s">
        <v>423</v>
      </c>
      <c r="C113" s="72">
        <v>0</v>
      </c>
      <c r="D113" s="89">
        <v>0</v>
      </c>
      <c r="E113" s="89">
        <v>0</v>
      </c>
      <c r="F113" s="89">
        <v>0</v>
      </c>
      <c r="G113" s="89">
        <v>0</v>
      </c>
      <c r="H113" s="89">
        <v>0</v>
      </c>
      <c r="I113" s="89">
        <v>0</v>
      </c>
      <c r="J113" s="89">
        <v>0</v>
      </c>
      <c r="K113" s="89">
        <v>0</v>
      </c>
      <c r="L113" s="89">
        <v>0</v>
      </c>
      <c r="M113" s="89">
        <v>0</v>
      </c>
      <c r="N113" s="89">
        <v>0</v>
      </c>
      <c r="O113" s="89">
        <v>0</v>
      </c>
      <c r="P113" s="89">
        <v>0</v>
      </c>
      <c r="Q113" s="89">
        <v>0</v>
      </c>
      <c r="R113" s="89">
        <v>0</v>
      </c>
      <c r="S113" s="89">
        <v>0</v>
      </c>
      <c r="T113" s="89">
        <v>0</v>
      </c>
      <c r="U113" s="89">
        <v>0</v>
      </c>
      <c r="V113" s="89">
        <v>0</v>
      </c>
      <c r="W113" s="89">
        <v>0</v>
      </c>
      <c r="X113" s="89">
        <v>0</v>
      </c>
      <c r="Y113" s="89">
        <v>0</v>
      </c>
      <c r="Z113" s="89">
        <v>0</v>
      </c>
      <c r="AA113" s="89">
        <v>0</v>
      </c>
      <c r="AB113" s="89">
        <v>0</v>
      </c>
      <c r="AC113" s="89">
        <v>0</v>
      </c>
      <c r="AD113" s="89">
        <v>0</v>
      </c>
      <c r="AE113" s="89">
        <v>0</v>
      </c>
      <c r="AF113" s="89">
        <v>0</v>
      </c>
      <c r="AG113" s="89">
        <v>0</v>
      </c>
      <c r="AH113" s="89">
        <v>0</v>
      </c>
      <c r="AI113" s="89">
        <v>0</v>
      </c>
      <c r="AJ113" s="89">
        <v>0</v>
      </c>
      <c r="AK113" s="89">
        <v>0</v>
      </c>
      <c r="AL113" s="89">
        <v>0</v>
      </c>
      <c r="AM113" s="89">
        <v>0</v>
      </c>
      <c r="AN113" s="89">
        <v>0</v>
      </c>
      <c r="AO113" s="89">
        <v>0</v>
      </c>
      <c r="AP113" s="89">
        <v>0</v>
      </c>
      <c r="AQ113" s="89">
        <v>0</v>
      </c>
      <c r="AR113" s="89">
        <v>0</v>
      </c>
      <c r="AS113" s="89">
        <v>0</v>
      </c>
      <c r="AT113" s="89">
        <v>0</v>
      </c>
      <c r="AU113" s="89">
        <v>0</v>
      </c>
      <c r="AV113" s="89">
        <v>0</v>
      </c>
      <c r="AW113" s="89">
        <v>0</v>
      </c>
      <c r="AX113" s="89">
        <v>0</v>
      </c>
      <c r="AY113" s="89">
        <v>0</v>
      </c>
      <c r="AZ113" s="89">
        <v>0</v>
      </c>
      <c r="BA113" s="89">
        <v>0</v>
      </c>
      <c r="BB113" s="89">
        <v>0</v>
      </c>
      <c r="BC113" s="89">
        <v>0</v>
      </c>
      <c r="BD113" s="89">
        <v>0</v>
      </c>
      <c r="BE113" s="89">
        <v>0</v>
      </c>
      <c r="BF113" s="89">
        <v>0</v>
      </c>
      <c r="BG113" s="89">
        <v>0</v>
      </c>
      <c r="BH113" s="89">
        <v>0</v>
      </c>
      <c r="BI113" s="89">
        <v>0</v>
      </c>
      <c r="BJ113" s="89">
        <v>0</v>
      </c>
      <c r="BK113" s="89">
        <v>0</v>
      </c>
      <c r="BL113" s="89">
        <v>0</v>
      </c>
      <c r="BM113" s="89">
        <v>0</v>
      </c>
      <c r="BN113" s="89">
        <v>0</v>
      </c>
      <c r="BO113" s="89">
        <v>0</v>
      </c>
      <c r="BP113" s="89">
        <v>0</v>
      </c>
      <c r="BQ113" s="89">
        <v>0</v>
      </c>
      <c r="BR113" s="89">
        <v>0</v>
      </c>
      <c r="BS113" s="89">
        <v>0</v>
      </c>
      <c r="BT113" s="89">
        <v>0</v>
      </c>
      <c r="BU113" s="89">
        <v>0</v>
      </c>
      <c r="BV113" s="89">
        <v>0</v>
      </c>
      <c r="BW113" s="89">
        <v>0</v>
      </c>
      <c r="BX113" s="111">
        <v>0</v>
      </c>
      <c r="BY113" s="111">
        <v>0</v>
      </c>
      <c r="BZ113" s="111">
        <v>0</v>
      </c>
      <c r="CA113" s="111">
        <v>0</v>
      </c>
      <c r="CB113" s="111">
        <v>0</v>
      </c>
      <c r="CC113" s="111">
        <v>0</v>
      </c>
      <c r="CD113" s="112">
        <v>0</v>
      </c>
      <c r="CE113" s="112">
        <v>0</v>
      </c>
      <c r="CF113" s="112">
        <v>0</v>
      </c>
      <c r="CG113" s="112">
        <v>0</v>
      </c>
      <c r="CH113" s="112">
        <v>0</v>
      </c>
      <c r="CI113" s="112">
        <v>0</v>
      </c>
    </row>
    <row r="114" spans="1:87" x14ac:dyDescent="0.3">
      <c r="A114" s="189">
        <v>31652</v>
      </c>
      <c r="B114" s="180" t="s">
        <v>424</v>
      </c>
      <c r="C114" s="72">
        <v>0</v>
      </c>
      <c r="D114" s="89">
        <v>0</v>
      </c>
      <c r="E114" s="89">
        <v>0</v>
      </c>
      <c r="F114" s="89">
        <v>0</v>
      </c>
      <c r="G114" s="89">
        <v>0</v>
      </c>
      <c r="H114" s="89">
        <v>0</v>
      </c>
      <c r="I114" s="89">
        <v>0</v>
      </c>
      <c r="J114" s="89">
        <v>0</v>
      </c>
      <c r="K114" s="89">
        <v>0</v>
      </c>
      <c r="L114" s="89">
        <v>0</v>
      </c>
      <c r="M114" s="89">
        <v>0</v>
      </c>
      <c r="N114" s="89">
        <v>0</v>
      </c>
      <c r="O114" s="89">
        <v>0</v>
      </c>
      <c r="P114" s="89">
        <v>0</v>
      </c>
      <c r="Q114" s="89">
        <v>0</v>
      </c>
      <c r="R114" s="89">
        <v>0</v>
      </c>
      <c r="S114" s="89">
        <v>0</v>
      </c>
      <c r="T114" s="89">
        <v>0</v>
      </c>
      <c r="U114" s="89">
        <v>0</v>
      </c>
      <c r="V114" s="89">
        <v>0</v>
      </c>
      <c r="W114" s="89">
        <v>0</v>
      </c>
      <c r="X114" s="89">
        <v>0</v>
      </c>
      <c r="Y114" s="89">
        <v>0</v>
      </c>
      <c r="Z114" s="89">
        <v>0</v>
      </c>
      <c r="AA114" s="89">
        <v>0</v>
      </c>
      <c r="AB114" s="89">
        <v>0</v>
      </c>
      <c r="AC114" s="89">
        <v>0</v>
      </c>
      <c r="AD114" s="89">
        <v>0</v>
      </c>
      <c r="AE114" s="89">
        <v>0</v>
      </c>
      <c r="AF114" s="89">
        <v>0</v>
      </c>
      <c r="AG114" s="89">
        <v>0</v>
      </c>
      <c r="AH114" s="89">
        <v>0</v>
      </c>
      <c r="AI114" s="89">
        <v>0</v>
      </c>
      <c r="AJ114" s="89">
        <v>0</v>
      </c>
      <c r="AK114" s="89">
        <v>0</v>
      </c>
      <c r="AL114" s="89">
        <v>0</v>
      </c>
      <c r="AM114" s="89">
        <v>0</v>
      </c>
      <c r="AN114" s="89">
        <v>0</v>
      </c>
      <c r="AO114" s="89">
        <v>0</v>
      </c>
      <c r="AP114" s="89">
        <v>0</v>
      </c>
      <c r="AQ114" s="89">
        <v>0</v>
      </c>
      <c r="AR114" s="89">
        <v>0</v>
      </c>
      <c r="AS114" s="89">
        <v>0</v>
      </c>
      <c r="AT114" s="89">
        <v>0</v>
      </c>
      <c r="AU114" s="89">
        <v>0</v>
      </c>
      <c r="AV114" s="89">
        <v>0</v>
      </c>
      <c r="AW114" s="89">
        <v>0</v>
      </c>
      <c r="AX114" s="89">
        <v>0</v>
      </c>
      <c r="AY114" s="89">
        <v>0</v>
      </c>
      <c r="AZ114" s="89">
        <v>0</v>
      </c>
      <c r="BA114" s="89">
        <v>0</v>
      </c>
      <c r="BB114" s="89">
        <v>0</v>
      </c>
      <c r="BC114" s="89">
        <v>0</v>
      </c>
      <c r="BD114" s="89">
        <v>0</v>
      </c>
      <c r="BE114" s="89">
        <v>0</v>
      </c>
      <c r="BF114" s="89">
        <v>0</v>
      </c>
      <c r="BG114" s="89">
        <v>0</v>
      </c>
      <c r="BH114" s="89">
        <v>0</v>
      </c>
      <c r="BI114" s="89">
        <v>0</v>
      </c>
      <c r="BJ114" s="89">
        <v>0</v>
      </c>
      <c r="BK114" s="89">
        <v>0</v>
      </c>
      <c r="BL114" s="89">
        <v>0</v>
      </c>
      <c r="BM114" s="89">
        <v>0</v>
      </c>
      <c r="BN114" s="89">
        <v>0</v>
      </c>
      <c r="BO114" s="89">
        <v>0</v>
      </c>
      <c r="BP114" s="89">
        <v>0</v>
      </c>
      <c r="BQ114" s="89">
        <v>0</v>
      </c>
      <c r="BR114" s="89">
        <v>0</v>
      </c>
      <c r="BS114" s="89">
        <v>0</v>
      </c>
      <c r="BT114" s="89">
        <v>0</v>
      </c>
      <c r="BU114" s="89">
        <v>0</v>
      </c>
      <c r="BV114" s="89">
        <v>0</v>
      </c>
      <c r="BW114" s="89">
        <v>0</v>
      </c>
      <c r="BX114" s="111">
        <v>0</v>
      </c>
      <c r="BY114" s="111">
        <v>0</v>
      </c>
      <c r="BZ114" s="111">
        <v>0</v>
      </c>
      <c r="CA114" s="111">
        <v>0</v>
      </c>
      <c r="CB114" s="111">
        <v>0</v>
      </c>
      <c r="CC114" s="111">
        <v>0</v>
      </c>
      <c r="CD114" s="112">
        <v>0</v>
      </c>
      <c r="CE114" s="112">
        <v>0</v>
      </c>
      <c r="CF114" s="112">
        <v>0</v>
      </c>
      <c r="CG114" s="112">
        <v>0</v>
      </c>
      <c r="CH114" s="112">
        <v>0</v>
      </c>
      <c r="CI114" s="112">
        <v>0</v>
      </c>
    </row>
    <row r="115" spans="1:87" x14ac:dyDescent="0.3">
      <c r="A115" s="189">
        <v>31653</v>
      </c>
      <c r="B115" s="180" t="s">
        <v>425</v>
      </c>
      <c r="C115" s="72">
        <v>0</v>
      </c>
      <c r="D115" s="89">
        <v>0</v>
      </c>
      <c r="E115" s="89">
        <v>0</v>
      </c>
      <c r="F115" s="89">
        <v>0</v>
      </c>
      <c r="G115" s="89">
        <v>0</v>
      </c>
      <c r="H115" s="89">
        <v>0</v>
      </c>
      <c r="I115" s="89">
        <v>0</v>
      </c>
      <c r="J115" s="89">
        <v>0</v>
      </c>
      <c r="K115" s="89">
        <v>0</v>
      </c>
      <c r="L115" s="89">
        <v>0</v>
      </c>
      <c r="M115" s="89">
        <v>0</v>
      </c>
      <c r="N115" s="89">
        <v>0</v>
      </c>
      <c r="O115" s="89">
        <v>0</v>
      </c>
      <c r="P115" s="89">
        <v>0</v>
      </c>
      <c r="Q115" s="89">
        <v>0</v>
      </c>
      <c r="R115" s="89">
        <v>0</v>
      </c>
      <c r="S115" s="89">
        <v>0</v>
      </c>
      <c r="T115" s="89">
        <v>0</v>
      </c>
      <c r="U115" s="89">
        <v>0</v>
      </c>
      <c r="V115" s="89">
        <v>0</v>
      </c>
      <c r="W115" s="89">
        <v>0</v>
      </c>
      <c r="X115" s="89">
        <v>0</v>
      </c>
      <c r="Y115" s="89">
        <v>0</v>
      </c>
      <c r="Z115" s="89">
        <v>0</v>
      </c>
      <c r="AA115" s="89">
        <v>0</v>
      </c>
      <c r="AB115" s="89">
        <v>0</v>
      </c>
      <c r="AC115" s="89">
        <v>0</v>
      </c>
      <c r="AD115" s="89">
        <v>0</v>
      </c>
      <c r="AE115" s="89">
        <v>0</v>
      </c>
      <c r="AF115" s="89">
        <v>0</v>
      </c>
      <c r="AG115" s="89">
        <v>0</v>
      </c>
      <c r="AH115" s="89">
        <v>0</v>
      </c>
      <c r="AI115" s="89">
        <v>0</v>
      </c>
      <c r="AJ115" s="89">
        <v>0</v>
      </c>
      <c r="AK115" s="89">
        <v>0</v>
      </c>
      <c r="AL115" s="89">
        <v>0</v>
      </c>
      <c r="AM115" s="89">
        <v>0</v>
      </c>
      <c r="AN115" s="89">
        <v>0</v>
      </c>
      <c r="AO115" s="89">
        <v>0</v>
      </c>
      <c r="AP115" s="89">
        <v>0</v>
      </c>
      <c r="AQ115" s="89">
        <v>0</v>
      </c>
      <c r="AR115" s="89">
        <v>0</v>
      </c>
      <c r="AS115" s="89">
        <v>0</v>
      </c>
      <c r="AT115" s="89">
        <v>0</v>
      </c>
      <c r="AU115" s="89">
        <v>0</v>
      </c>
      <c r="AV115" s="89">
        <v>0</v>
      </c>
      <c r="AW115" s="89">
        <v>0</v>
      </c>
      <c r="AX115" s="89">
        <v>0</v>
      </c>
      <c r="AY115" s="89">
        <v>0</v>
      </c>
      <c r="AZ115" s="89">
        <v>0</v>
      </c>
      <c r="BA115" s="89">
        <v>0</v>
      </c>
      <c r="BB115" s="89">
        <v>0</v>
      </c>
      <c r="BC115" s="89">
        <v>0</v>
      </c>
      <c r="BD115" s="89">
        <v>0</v>
      </c>
      <c r="BE115" s="89">
        <v>0</v>
      </c>
      <c r="BF115" s="89">
        <v>0</v>
      </c>
      <c r="BG115" s="89">
        <v>0</v>
      </c>
      <c r="BH115" s="89">
        <v>0</v>
      </c>
      <c r="BI115" s="89">
        <v>0</v>
      </c>
      <c r="BJ115" s="89">
        <v>0</v>
      </c>
      <c r="BK115" s="89">
        <v>0</v>
      </c>
      <c r="BL115" s="89">
        <v>0</v>
      </c>
      <c r="BM115" s="89">
        <v>0</v>
      </c>
      <c r="BN115" s="89">
        <v>0</v>
      </c>
      <c r="BO115" s="89">
        <v>0</v>
      </c>
      <c r="BP115" s="89">
        <v>0</v>
      </c>
      <c r="BQ115" s="89">
        <v>0</v>
      </c>
      <c r="BR115" s="89">
        <v>0</v>
      </c>
      <c r="BS115" s="89">
        <v>0</v>
      </c>
      <c r="BT115" s="89">
        <v>0</v>
      </c>
      <c r="BU115" s="89">
        <v>0</v>
      </c>
      <c r="BV115" s="89">
        <v>0</v>
      </c>
      <c r="BW115" s="89">
        <v>0</v>
      </c>
      <c r="BX115" s="111">
        <v>0</v>
      </c>
      <c r="BY115" s="111">
        <v>0</v>
      </c>
      <c r="BZ115" s="111">
        <v>0</v>
      </c>
      <c r="CA115" s="111">
        <v>0</v>
      </c>
      <c r="CB115" s="111">
        <v>0</v>
      </c>
      <c r="CC115" s="111">
        <v>0</v>
      </c>
      <c r="CD115" s="112">
        <v>0</v>
      </c>
      <c r="CE115" s="112">
        <v>0</v>
      </c>
      <c r="CF115" s="112">
        <v>0</v>
      </c>
      <c r="CG115" s="112">
        <v>0</v>
      </c>
      <c r="CH115" s="112">
        <v>0</v>
      </c>
      <c r="CI115" s="112">
        <v>0</v>
      </c>
    </row>
    <row r="116" spans="1:87" x14ac:dyDescent="0.3">
      <c r="A116" s="189">
        <v>31654</v>
      </c>
      <c r="B116" s="180" t="s">
        <v>426</v>
      </c>
      <c r="C116" s="72">
        <v>344507.55999999994</v>
      </c>
      <c r="D116" s="89">
        <v>345883.42999999993</v>
      </c>
      <c r="E116" s="89">
        <v>347259.29999999993</v>
      </c>
      <c r="F116" s="89">
        <v>348635.16999999993</v>
      </c>
      <c r="G116" s="89">
        <v>350011.03999999992</v>
      </c>
      <c r="H116" s="89">
        <v>351386.90999999992</v>
      </c>
      <c r="I116" s="89">
        <v>352762.77999999991</v>
      </c>
      <c r="J116" s="89">
        <v>354138.64999999991</v>
      </c>
      <c r="K116" s="89">
        <v>355514.5199999999</v>
      </c>
      <c r="L116" s="89">
        <v>356890.3899999999</v>
      </c>
      <c r="M116" s="89">
        <v>358266.25999999989</v>
      </c>
      <c r="N116" s="89">
        <v>359642.12999999989</v>
      </c>
      <c r="O116" s="89">
        <v>361017.99999999988</v>
      </c>
      <c r="P116" s="89">
        <v>362393.86999999988</v>
      </c>
      <c r="Q116" s="89">
        <v>363769.73999999987</v>
      </c>
      <c r="R116" s="89">
        <v>365145.60999999987</v>
      </c>
      <c r="S116" s="89">
        <v>366521.47999999986</v>
      </c>
      <c r="T116" s="89">
        <v>367897.34999999986</v>
      </c>
      <c r="U116" s="89">
        <v>369273.21999999986</v>
      </c>
      <c r="V116" s="89">
        <v>370649.08999999985</v>
      </c>
      <c r="W116" s="89">
        <v>372024.95999999985</v>
      </c>
      <c r="X116" s="89">
        <v>373400.82999999984</v>
      </c>
      <c r="Y116" s="89">
        <v>374776.69999999984</v>
      </c>
      <c r="Z116" s="89">
        <v>376152.56999999983</v>
      </c>
      <c r="AA116" s="89">
        <v>377528.43999999983</v>
      </c>
      <c r="AB116" s="89">
        <v>378629.12999999983</v>
      </c>
      <c r="AC116" s="89">
        <v>379729.81999999983</v>
      </c>
      <c r="AD116" s="89">
        <v>380830.50999999983</v>
      </c>
      <c r="AE116" s="89">
        <v>381931.19999999984</v>
      </c>
      <c r="AF116" s="89">
        <v>383031.88999999984</v>
      </c>
      <c r="AG116" s="89">
        <v>384132.57999999984</v>
      </c>
      <c r="AH116" s="89">
        <v>385233.26999999984</v>
      </c>
      <c r="AI116" s="89">
        <v>386333.95999999985</v>
      </c>
      <c r="AJ116" s="89">
        <v>387434.64999999985</v>
      </c>
      <c r="AK116" s="89">
        <v>388535.33999999985</v>
      </c>
      <c r="AL116" s="89">
        <v>389636.02999999985</v>
      </c>
      <c r="AM116" s="89">
        <v>390736.71999999986</v>
      </c>
      <c r="AN116" s="89">
        <v>391837.40999999986</v>
      </c>
      <c r="AO116" s="89">
        <v>392938.09999999986</v>
      </c>
      <c r="AP116" s="89">
        <v>394038.78999999986</v>
      </c>
      <c r="AQ116" s="89">
        <v>395139.47999999986</v>
      </c>
      <c r="AR116" s="89">
        <v>396240.16999999987</v>
      </c>
      <c r="AS116" s="89">
        <v>397340.85999999987</v>
      </c>
      <c r="AT116" s="89">
        <v>398441.54999999987</v>
      </c>
      <c r="AU116" s="89">
        <v>399542.23999999987</v>
      </c>
      <c r="AV116" s="89">
        <v>400642.92999999988</v>
      </c>
      <c r="AW116" s="89">
        <v>401743.61999999988</v>
      </c>
      <c r="AX116" s="89">
        <v>402844.30999999988</v>
      </c>
      <c r="AY116" s="89">
        <v>403944.99999999988</v>
      </c>
      <c r="AZ116" s="89">
        <v>405045.68999999989</v>
      </c>
      <c r="BA116" s="89">
        <v>406146.37999999989</v>
      </c>
      <c r="BB116" s="89">
        <v>407247.06999999989</v>
      </c>
      <c r="BC116" s="89">
        <v>408347.75999999989</v>
      </c>
      <c r="BD116" s="89">
        <v>409448.4499999999</v>
      </c>
      <c r="BE116" s="89">
        <v>410549.1399999999</v>
      </c>
      <c r="BF116" s="89">
        <v>411649.8299999999</v>
      </c>
      <c r="BG116" s="89">
        <v>412750.5199999999</v>
      </c>
      <c r="BH116" s="89">
        <v>413851.2099999999</v>
      </c>
      <c r="BI116" s="89">
        <v>414951.89999999991</v>
      </c>
      <c r="BJ116" s="89">
        <v>416052.58999999991</v>
      </c>
      <c r="BK116" s="89">
        <v>417153.27999999991</v>
      </c>
      <c r="BL116" s="89">
        <v>418253.96999999991</v>
      </c>
      <c r="BM116" s="89">
        <v>419354.65999999992</v>
      </c>
      <c r="BN116" s="89">
        <v>420455.34999999992</v>
      </c>
      <c r="BO116" s="89">
        <v>421556.03999999992</v>
      </c>
      <c r="BP116" s="89">
        <v>422656.72999999992</v>
      </c>
      <c r="BQ116" s="89">
        <v>423757.41999999993</v>
      </c>
      <c r="BR116" s="89">
        <v>424858.10999999993</v>
      </c>
      <c r="BS116" s="89">
        <v>425958.79999999993</v>
      </c>
      <c r="BT116" s="89">
        <v>427059.48999999993</v>
      </c>
      <c r="BU116" s="89">
        <v>428160.17999999993</v>
      </c>
      <c r="BV116" s="89">
        <v>429260.86999999994</v>
      </c>
      <c r="BW116" s="89">
        <v>430361.55999999994</v>
      </c>
      <c r="BX116" s="111">
        <v>361017.99999999988</v>
      </c>
      <c r="BY116" s="111">
        <v>377528.43999999983</v>
      </c>
      <c r="BZ116" s="111">
        <v>390736.71999999986</v>
      </c>
      <c r="CA116" s="111">
        <v>403944.99999999988</v>
      </c>
      <c r="CB116" s="111">
        <v>417153.27999999991</v>
      </c>
      <c r="CC116" s="111">
        <v>430361.55999999994</v>
      </c>
      <c r="CD116" s="112">
        <v>352762.78</v>
      </c>
      <c r="CE116" s="112">
        <v>369273.22</v>
      </c>
      <c r="CF116" s="112">
        <v>384132.58</v>
      </c>
      <c r="CG116" s="112">
        <v>397340.86</v>
      </c>
      <c r="CH116" s="112">
        <v>410549.14</v>
      </c>
      <c r="CI116" s="112">
        <v>423757.42</v>
      </c>
    </row>
    <row r="117" spans="1:87" x14ac:dyDescent="0.3">
      <c r="A117" s="189">
        <v>31700</v>
      </c>
      <c r="B117" s="180" t="s">
        <v>427</v>
      </c>
      <c r="C117" s="72">
        <v>25623524.679999992</v>
      </c>
      <c r="D117" s="89">
        <v>25636688.25999999</v>
      </c>
      <c r="E117" s="89">
        <v>25649851.819999989</v>
      </c>
      <c r="F117" s="89">
        <v>1228985.0199999877</v>
      </c>
      <c r="G117" s="89">
        <v>1242148.5799999877</v>
      </c>
      <c r="H117" s="89">
        <v>1255312.1399999878</v>
      </c>
      <c r="I117" s="89">
        <v>1268475.7199999879</v>
      </c>
      <c r="J117" s="89">
        <v>1281639.2999999879</v>
      </c>
      <c r="K117" s="89">
        <v>1294802.859999988</v>
      </c>
      <c r="L117" s="89">
        <v>1307966.409999988</v>
      </c>
      <c r="M117" s="89">
        <v>1321129.9799999881</v>
      </c>
      <c r="N117" s="89">
        <v>1334293.5299999882</v>
      </c>
      <c r="O117" s="89">
        <v>1347457.0799999882</v>
      </c>
      <c r="P117" s="89">
        <v>1360530.5599999882</v>
      </c>
      <c r="Q117" s="89">
        <v>1373604.0399999882</v>
      </c>
      <c r="R117" s="89">
        <v>1386677.5199999881</v>
      </c>
      <c r="S117" s="89">
        <v>1399750.9999999881</v>
      </c>
      <c r="T117" s="89">
        <v>1412824.4799999881</v>
      </c>
      <c r="U117" s="89">
        <v>1425897.9599999881</v>
      </c>
      <c r="V117" s="89">
        <v>1438971.4399999881</v>
      </c>
      <c r="W117" s="89">
        <v>1452044.9199999881</v>
      </c>
      <c r="X117" s="89">
        <v>1465118.399999988</v>
      </c>
      <c r="Y117" s="89">
        <v>1478191.879999988</v>
      </c>
      <c r="Z117" s="89">
        <v>1491265.359999988</v>
      </c>
      <c r="AA117" s="89">
        <v>1504338.839999988</v>
      </c>
      <c r="AB117" s="89">
        <v>1517412.319999988</v>
      </c>
      <c r="AC117" s="89">
        <v>1530485.7999999879</v>
      </c>
      <c r="AD117" s="89">
        <v>1543559.2799999879</v>
      </c>
      <c r="AE117" s="89">
        <v>1556632.7599999879</v>
      </c>
      <c r="AF117" s="89">
        <v>1569706.2399999879</v>
      </c>
      <c r="AG117" s="89">
        <v>1582779.7199999879</v>
      </c>
      <c r="AH117" s="89">
        <v>1595853.1999999878</v>
      </c>
      <c r="AI117" s="89">
        <v>1608926.6799999878</v>
      </c>
      <c r="AJ117" s="89">
        <v>1622000.1599999878</v>
      </c>
      <c r="AK117" s="89">
        <v>1635073.6399999878</v>
      </c>
      <c r="AL117" s="89">
        <v>1648147.1199999878</v>
      </c>
      <c r="AM117" s="89">
        <v>1661220.5999999878</v>
      </c>
      <c r="AN117" s="89">
        <v>1674294.0799999877</v>
      </c>
      <c r="AO117" s="89">
        <v>1687367.5599999877</v>
      </c>
      <c r="AP117" s="89">
        <v>1700441.0399999877</v>
      </c>
      <c r="AQ117" s="89">
        <v>1713514.5199999877</v>
      </c>
      <c r="AR117" s="89">
        <v>1726587.9999999877</v>
      </c>
      <c r="AS117" s="89">
        <v>1739661.4799999876</v>
      </c>
      <c r="AT117" s="89">
        <v>1752734.9599999876</v>
      </c>
      <c r="AU117" s="89">
        <v>1765808.4399999876</v>
      </c>
      <c r="AV117" s="89">
        <v>1778881.9199999876</v>
      </c>
      <c r="AW117" s="89">
        <v>1791955.3999999876</v>
      </c>
      <c r="AX117" s="89">
        <v>1805028.8799999875</v>
      </c>
      <c r="AY117" s="89">
        <v>1818102.3599999875</v>
      </c>
      <c r="AZ117" s="89">
        <v>1831175.8399999875</v>
      </c>
      <c r="BA117" s="89">
        <v>1844249.3199999875</v>
      </c>
      <c r="BB117" s="89">
        <v>1857322.7999999875</v>
      </c>
      <c r="BC117" s="89">
        <v>1870396.2799999875</v>
      </c>
      <c r="BD117" s="89">
        <v>1883469.7599999874</v>
      </c>
      <c r="BE117" s="89">
        <v>1896543.2399999874</v>
      </c>
      <c r="BF117" s="89">
        <v>1909616.7199999874</v>
      </c>
      <c r="BG117" s="89">
        <v>1922690.1999999874</v>
      </c>
      <c r="BH117" s="89">
        <v>1935763.6799999874</v>
      </c>
      <c r="BI117" s="89">
        <v>1948837.1599999873</v>
      </c>
      <c r="BJ117" s="89">
        <v>1961910.6399999873</v>
      </c>
      <c r="BK117" s="89">
        <v>1974984.1199999873</v>
      </c>
      <c r="BL117" s="89">
        <v>1988057.5999999873</v>
      </c>
      <c r="BM117" s="89">
        <v>2001131.0799999873</v>
      </c>
      <c r="BN117" s="89">
        <v>2014204.5599999873</v>
      </c>
      <c r="BO117" s="89">
        <v>2027278.0399999872</v>
      </c>
      <c r="BP117" s="89">
        <v>2040351.5199999872</v>
      </c>
      <c r="BQ117" s="89">
        <v>2053424.9999999872</v>
      </c>
      <c r="BR117" s="89">
        <v>2066498.4799999872</v>
      </c>
      <c r="BS117" s="89">
        <v>2079571.9599999872</v>
      </c>
      <c r="BT117" s="89">
        <v>2092645.4399999871</v>
      </c>
      <c r="BU117" s="89">
        <v>2105718.9199999874</v>
      </c>
      <c r="BV117" s="89">
        <v>2118792.3999999873</v>
      </c>
      <c r="BW117" s="89">
        <v>2131865.8799999873</v>
      </c>
      <c r="BX117" s="111">
        <v>1347457.0799999882</v>
      </c>
      <c r="BY117" s="111">
        <v>1504338.839999988</v>
      </c>
      <c r="BZ117" s="111">
        <v>1661220.5999999878</v>
      </c>
      <c r="CA117" s="111">
        <v>1818102.3599999875</v>
      </c>
      <c r="CB117" s="111">
        <v>1974984.1199999873</v>
      </c>
      <c r="CC117" s="111">
        <v>2131865.8799999873</v>
      </c>
      <c r="CD117" s="112">
        <v>6907098.1100000003</v>
      </c>
      <c r="CE117" s="112">
        <v>1425897.96</v>
      </c>
      <c r="CF117" s="112">
        <v>1582779.72</v>
      </c>
      <c r="CG117" s="112">
        <v>1739661.48</v>
      </c>
      <c r="CH117" s="112">
        <v>1896543.24</v>
      </c>
      <c r="CI117" s="112">
        <v>2053425</v>
      </c>
    </row>
    <row r="118" spans="1:87" x14ac:dyDescent="0.3">
      <c r="A118" s="189">
        <v>34028</v>
      </c>
      <c r="B118" s="180" t="s">
        <v>428</v>
      </c>
      <c r="C118" s="72">
        <v>0</v>
      </c>
      <c r="D118" s="89">
        <v>0</v>
      </c>
      <c r="E118" s="89">
        <v>0</v>
      </c>
      <c r="F118" s="89">
        <v>0</v>
      </c>
      <c r="G118" s="89">
        <v>0</v>
      </c>
      <c r="H118" s="89">
        <v>0</v>
      </c>
      <c r="I118" s="89">
        <v>0</v>
      </c>
      <c r="J118" s="89">
        <v>0</v>
      </c>
      <c r="K118" s="89">
        <v>0</v>
      </c>
      <c r="L118" s="89">
        <v>0</v>
      </c>
      <c r="M118" s="89">
        <v>0</v>
      </c>
      <c r="N118" s="89">
        <v>0</v>
      </c>
      <c r="O118" s="89">
        <v>0</v>
      </c>
      <c r="P118" s="89">
        <v>0</v>
      </c>
      <c r="Q118" s="89">
        <v>0</v>
      </c>
      <c r="R118" s="89">
        <v>0</v>
      </c>
      <c r="S118" s="89">
        <v>0</v>
      </c>
      <c r="T118" s="89">
        <v>0</v>
      </c>
      <c r="U118" s="89">
        <v>0</v>
      </c>
      <c r="V118" s="89">
        <v>0</v>
      </c>
      <c r="W118" s="89">
        <v>0</v>
      </c>
      <c r="X118" s="89">
        <v>0</v>
      </c>
      <c r="Y118" s="89">
        <v>0</v>
      </c>
      <c r="Z118" s="89">
        <v>0</v>
      </c>
      <c r="AA118" s="89">
        <v>0</v>
      </c>
      <c r="AB118" s="89">
        <v>0</v>
      </c>
      <c r="AC118" s="89">
        <v>0</v>
      </c>
      <c r="AD118" s="89">
        <v>0</v>
      </c>
      <c r="AE118" s="89">
        <v>0</v>
      </c>
      <c r="AF118" s="89">
        <v>0</v>
      </c>
      <c r="AG118" s="89">
        <v>0</v>
      </c>
      <c r="AH118" s="89">
        <v>0</v>
      </c>
      <c r="AI118" s="89">
        <v>0</v>
      </c>
      <c r="AJ118" s="89">
        <v>0</v>
      </c>
      <c r="AK118" s="89">
        <v>0</v>
      </c>
      <c r="AL118" s="89">
        <v>0</v>
      </c>
      <c r="AM118" s="89">
        <v>0</v>
      </c>
      <c r="AN118" s="89">
        <v>0</v>
      </c>
      <c r="AO118" s="89">
        <v>0</v>
      </c>
      <c r="AP118" s="89">
        <v>0</v>
      </c>
      <c r="AQ118" s="89">
        <v>0</v>
      </c>
      <c r="AR118" s="89">
        <v>0</v>
      </c>
      <c r="AS118" s="89">
        <v>0</v>
      </c>
      <c r="AT118" s="89">
        <v>0</v>
      </c>
      <c r="AU118" s="89">
        <v>0</v>
      </c>
      <c r="AV118" s="89">
        <v>0</v>
      </c>
      <c r="AW118" s="89">
        <v>0</v>
      </c>
      <c r="AX118" s="89">
        <v>0</v>
      </c>
      <c r="AY118" s="89">
        <v>0</v>
      </c>
      <c r="AZ118" s="89">
        <v>0</v>
      </c>
      <c r="BA118" s="89">
        <v>0</v>
      </c>
      <c r="BB118" s="89">
        <v>0</v>
      </c>
      <c r="BC118" s="89">
        <v>0</v>
      </c>
      <c r="BD118" s="89">
        <v>0</v>
      </c>
      <c r="BE118" s="89">
        <v>0</v>
      </c>
      <c r="BF118" s="89">
        <v>0</v>
      </c>
      <c r="BG118" s="89">
        <v>0</v>
      </c>
      <c r="BH118" s="89">
        <v>0</v>
      </c>
      <c r="BI118" s="89">
        <v>0</v>
      </c>
      <c r="BJ118" s="89">
        <v>0</v>
      </c>
      <c r="BK118" s="89">
        <v>0</v>
      </c>
      <c r="BL118" s="89">
        <v>0</v>
      </c>
      <c r="BM118" s="89">
        <v>0</v>
      </c>
      <c r="BN118" s="89">
        <v>0</v>
      </c>
      <c r="BO118" s="89">
        <v>0</v>
      </c>
      <c r="BP118" s="89">
        <v>0</v>
      </c>
      <c r="BQ118" s="89">
        <v>0</v>
      </c>
      <c r="BR118" s="89">
        <v>0</v>
      </c>
      <c r="BS118" s="89">
        <v>0</v>
      </c>
      <c r="BT118" s="89">
        <v>0</v>
      </c>
      <c r="BU118" s="89">
        <v>0</v>
      </c>
      <c r="BV118" s="89">
        <v>0</v>
      </c>
      <c r="BW118" s="89">
        <v>0</v>
      </c>
      <c r="BX118" s="111">
        <v>0</v>
      </c>
      <c r="BY118" s="111">
        <v>0</v>
      </c>
      <c r="BZ118" s="111">
        <v>0</v>
      </c>
      <c r="CA118" s="111">
        <v>0</v>
      </c>
      <c r="CB118" s="111">
        <v>0</v>
      </c>
      <c r="CC118" s="111">
        <v>0</v>
      </c>
      <c r="CD118" s="112">
        <v>0</v>
      </c>
      <c r="CE118" s="112">
        <v>0</v>
      </c>
      <c r="CF118" s="112">
        <v>0</v>
      </c>
      <c r="CG118" s="112">
        <v>0</v>
      </c>
      <c r="CH118" s="112">
        <v>0</v>
      </c>
      <c r="CI118" s="112">
        <v>0</v>
      </c>
    </row>
    <row r="119" spans="1:87" x14ac:dyDescent="0.3">
      <c r="A119" s="189">
        <v>34030</v>
      </c>
      <c r="B119" s="180" t="s">
        <v>429</v>
      </c>
      <c r="C119" s="72">
        <v>0</v>
      </c>
      <c r="D119" s="89">
        <v>0</v>
      </c>
      <c r="E119" s="89">
        <v>0</v>
      </c>
      <c r="F119" s="89">
        <v>0</v>
      </c>
      <c r="G119" s="89">
        <v>0</v>
      </c>
      <c r="H119" s="89">
        <v>0</v>
      </c>
      <c r="I119" s="89">
        <v>0</v>
      </c>
      <c r="J119" s="89">
        <v>0</v>
      </c>
      <c r="K119" s="89">
        <v>0</v>
      </c>
      <c r="L119" s="89">
        <v>0</v>
      </c>
      <c r="M119" s="89">
        <v>0</v>
      </c>
      <c r="N119" s="89">
        <v>0</v>
      </c>
      <c r="O119" s="89">
        <v>0</v>
      </c>
      <c r="P119" s="89">
        <v>0</v>
      </c>
      <c r="Q119" s="89">
        <v>0</v>
      </c>
      <c r="R119" s="89">
        <v>0</v>
      </c>
      <c r="S119" s="89">
        <v>0</v>
      </c>
      <c r="T119" s="89">
        <v>0</v>
      </c>
      <c r="U119" s="89">
        <v>0</v>
      </c>
      <c r="V119" s="89">
        <v>0</v>
      </c>
      <c r="W119" s="89">
        <v>0</v>
      </c>
      <c r="X119" s="89">
        <v>0</v>
      </c>
      <c r="Y119" s="89">
        <v>0</v>
      </c>
      <c r="Z119" s="89">
        <v>0</v>
      </c>
      <c r="AA119" s="89">
        <v>0</v>
      </c>
      <c r="AB119" s="89">
        <v>0</v>
      </c>
      <c r="AC119" s="89">
        <v>0</v>
      </c>
      <c r="AD119" s="89">
        <v>0</v>
      </c>
      <c r="AE119" s="89">
        <v>0</v>
      </c>
      <c r="AF119" s="89">
        <v>0</v>
      </c>
      <c r="AG119" s="89">
        <v>0</v>
      </c>
      <c r="AH119" s="89">
        <v>0</v>
      </c>
      <c r="AI119" s="89">
        <v>0</v>
      </c>
      <c r="AJ119" s="89">
        <v>0</v>
      </c>
      <c r="AK119" s="89">
        <v>0</v>
      </c>
      <c r="AL119" s="89">
        <v>0</v>
      </c>
      <c r="AM119" s="89">
        <v>0</v>
      </c>
      <c r="AN119" s="89">
        <v>0</v>
      </c>
      <c r="AO119" s="89">
        <v>0</v>
      </c>
      <c r="AP119" s="89">
        <v>0</v>
      </c>
      <c r="AQ119" s="89">
        <v>0</v>
      </c>
      <c r="AR119" s="89">
        <v>0</v>
      </c>
      <c r="AS119" s="89">
        <v>0</v>
      </c>
      <c r="AT119" s="89">
        <v>0</v>
      </c>
      <c r="AU119" s="89">
        <v>0</v>
      </c>
      <c r="AV119" s="89">
        <v>0</v>
      </c>
      <c r="AW119" s="89">
        <v>0</v>
      </c>
      <c r="AX119" s="89">
        <v>0</v>
      </c>
      <c r="AY119" s="89">
        <v>0</v>
      </c>
      <c r="AZ119" s="89">
        <v>0</v>
      </c>
      <c r="BA119" s="89">
        <v>0</v>
      </c>
      <c r="BB119" s="89">
        <v>0</v>
      </c>
      <c r="BC119" s="89">
        <v>0</v>
      </c>
      <c r="BD119" s="89">
        <v>0</v>
      </c>
      <c r="BE119" s="89">
        <v>0</v>
      </c>
      <c r="BF119" s="89">
        <v>0</v>
      </c>
      <c r="BG119" s="89">
        <v>0</v>
      </c>
      <c r="BH119" s="89">
        <v>0</v>
      </c>
      <c r="BI119" s="89">
        <v>0</v>
      </c>
      <c r="BJ119" s="89">
        <v>0</v>
      </c>
      <c r="BK119" s="89">
        <v>0</v>
      </c>
      <c r="BL119" s="89">
        <v>0</v>
      </c>
      <c r="BM119" s="89">
        <v>0</v>
      </c>
      <c r="BN119" s="89">
        <v>0</v>
      </c>
      <c r="BO119" s="89">
        <v>0</v>
      </c>
      <c r="BP119" s="89">
        <v>0</v>
      </c>
      <c r="BQ119" s="89">
        <v>0</v>
      </c>
      <c r="BR119" s="89">
        <v>0</v>
      </c>
      <c r="BS119" s="89">
        <v>0</v>
      </c>
      <c r="BT119" s="89">
        <v>0</v>
      </c>
      <c r="BU119" s="89">
        <v>0</v>
      </c>
      <c r="BV119" s="89">
        <v>0</v>
      </c>
      <c r="BW119" s="89">
        <v>0</v>
      </c>
      <c r="BX119" s="111">
        <v>0</v>
      </c>
      <c r="BY119" s="111">
        <v>0</v>
      </c>
      <c r="BZ119" s="111">
        <v>0</v>
      </c>
      <c r="CA119" s="111">
        <v>0</v>
      </c>
      <c r="CB119" s="111">
        <v>0</v>
      </c>
      <c r="CC119" s="111">
        <v>0</v>
      </c>
      <c r="CD119" s="112">
        <v>0</v>
      </c>
      <c r="CE119" s="112">
        <v>0</v>
      </c>
      <c r="CF119" s="112">
        <v>0</v>
      </c>
      <c r="CG119" s="112">
        <v>0</v>
      </c>
      <c r="CH119" s="112">
        <v>0</v>
      </c>
      <c r="CI119" s="112">
        <v>0</v>
      </c>
    </row>
    <row r="120" spans="1:87" x14ac:dyDescent="0.3">
      <c r="A120" s="189">
        <v>34042</v>
      </c>
      <c r="B120" s="180" t="s">
        <v>430</v>
      </c>
      <c r="C120" s="72">
        <v>0</v>
      </c>
      <c r="D120" s="89">
        <v>0</v>
      </c>
      <c r="E120" s="89">
        <v>0</v>
      </c>
      <c r="F120" s="89">
        <v>0</v>
      </c>
      <c r="G120" s="89">
        <v>0</v>
      </c>
      <c r="H120" s="89">
        <v>0</v>
      </c>
      <c r="I120" s="89">
        <v>0</v>
      </c>
      <c r="J120" s="89">
        <v>0</v>
      </c>
      <c r="K120" s="89">
        <v>0</v>
      </c>
      <c r="L120" s="89">
        <v>0</v>
      </c>
      <c r="M120" s="89">
        <v>0</v>
      </c>
      <c r="N120" s="89">
        <v>0</v>
      </c>
      <c r="O120" s="89">
        <v>0</v>
      </c>
      <c r="P120" s="89">
        <v>0</v>
      </c>
      <c r="Q120" s="89">
        <v>0</v>
      </c>
      <c r="R120" s="89">
        <v>0</v>
      </c>
      <c r="S120" s="89">
        <v>0</v>
      </c>
      <c r="T120" s="89">
        <v>0</v>
      </c>
      <c r="U120" s="89">
        <v>0</v>
      </c>
      <c r="V120" s="89">
        <v>0</v>
      </c>
      <c r="W120" s="89">
        <v>0</v>
      </c>
      <c r="X120" s="89">
        <v>0</v>
      </c>
      <c r="Y120" s="89">
        <v>0</v>
      </c>
      <c r="Z120" s="89">
        <v>0</v>
      </c>
      <c r="AA120" s="89">
        <v>0</v>
      </c>
      <c r="AB120" s="89">
        <v>0</v>
      </c>
      <c r="AC120" s="89">
        <v>0</v>
      </c>
      <c r="AD120" s="89">
        <v>0</v>
      </c>
      <c r="AE120" s="89">
        <v>0</v>
      </c>
      <c r="AF120" s="89">
        <v>0</v>
      </c>
      <c r="AG120" s="89">
        <v>0</v>
      </c>
      <c r="AH120" s="89">
        <v>0</v>
      </c>
      <c r="AI120" s="89">
        <v>0</v>
      </c>
      <c r="AJ120" s="89">
        <v>0</v>
      </c>
      <c r="AK120" s="89">
        <v>0</v>
      </c>
      <c r="AL120" s="89">
        <v>0</v>
      </c>
      <c r="AM120" s="89">
        <v>0</v>
      </c>
      <c r="AN120" s="89">
        <v>0</v>
      </c>
      <c r="AO120" s="89">
        <v>0</v>
      </c>
      <c r="AP120" s="89">
        <v>0</v>
      </c>
      <c r="AQ120" s="89">
        <v>0</v>
      </c>
      <c r="AR120" s="89">
        <v>0</v>
      </c>
      <c r="AS120" s="89">
        <v>0</v>
      </c>
      <c r="AT120" s="89">
        <v>0</v>
      </c>
      <c r="AU120" s="89">
        <v>0</v>
      </c>
      <c r="AV120" s="89">
        <v>0</v>
      </c>
      <c r="AW120" s="89">
        <v>0</v>
      </c>
      <c r="AX120" s="89">
        <v>0</v>
      </c>
      <c r="AY120" s="89">
        <v>0</v>
      </c>
      <c r="AZ120" s="89">
        <v>0</v>
      </c>
      <c r="BA120" s="89">
        <v>0</v>
      </c>
      <c r="BB120" s="89">
        <v>0</v>
      </c>
      <c r="BC120" s="89">
        <v>0</v>
      </c>
      <c r="BD120" s="89">
        <v>0</v>
      </c>
      <c r="BE120" s="89">
        <v>0</v>
      </c>
      <c r="BF120" s="89">
        <v>0</v>
      </c>
      <c r="BG120" s="89">
        <v>0</v>
      </c>
      <c r="BH120" s="89">
        <v>0</v>
      </c>
      <c r="BI120" s="89">
        <v>0</v>
      </c>
      <c r="BJ120" s="89">
        <v>0</v>
      </c>
      <c r="BK120" s="89">
        <v>0</v>
      </c>
      <c r="BL120" s="89">
        <v>0</v>
      </c>
      <c r="BM120" s="89">
        <v>0</v>
      </c>
      <c r="BN120" s="89">
        <v>0</v>
      </c>
      <c r="BO120" s="89">
        <v>0</v>
      </c>
      <c r="BP120" s="89">
        <v>0</v>
      </c>
      <c r="BQ120" s="89">
        <v>0</v>
      </c>
      <c r="BR120" s="89">
        <v>0</v>
      </c>
      <c r="BS120" s="89">
        <v>0</v>
      </c>
      <c r="BT120" s="89">
        <v>0</v>
      </c>
      <c r="BU120" s="89">
        <v>0</v>
      </c>
      <c r="BV120" s="89">
        <v>0</v>
      </c>
      <c r="BW120" s="89">
        <v>0</v>
      </c>
      <c r="BX120" s="111">
        <v>0</v>
      </c>
      <c r="BY120" s="111">
        <v>0</v>
      </c>
      <c r="BZ120" s="111">
        <v>0</v>
      </c>
      <c r="CA120" s="111">
        <v>0</v>
      </c>
      <c r="CB120" s="111">
        <v>0</v>
      </c>
      <c r="CC120" s="111">
        <v>0</v>
      </c>
      <c r="CD120" s="112">
        <v>0</v>
      </c>
      <c r="CE120" s="112">
        <v>0</v>
      </c>
      <c r="CF120" s="112">
        <v>0</v>
      </c>
      <c r="CG120" s="112">
        <v>0</v>
      </c>
      <c r="CH120" s="112">
        <v>0</v>
      </c>
      <c r="CI120" s="112">
        <v>0</v>
      </c>
    </row>
    <row r="121" spans="1:87" x14ac:dyDescent="0.3">
      <c r="A121" s="189">
        <v>34081</v>
      </c>
      <c r="B121" s="180" t="s">
        <v>431</v>
      </c>
      <c r="C121" s="72">
        <v>0</v>
      </c>
      <c r="D121" s="89">
        <v>0</v>
      </c>
      <c r="E121" s="89">
        <v>0</v>
      </c>
      <c r="F121" s="89">
        <v>0</v>
      </c>
      <c r="G121" s="89">
        <v>0</v>
      </c>
      <c r="H121" s="89">
        <v>0</v>
      </c>
      <c r="I121" s="89">
        <v>0</v>
      </c>
      <c r="J121" s="89">
        <v>0</v>
      </c>
      <c r="K121" s="89">
        <v>0</v>
      </c>
      <c r="L121" s="89">
        <v>0</v>
      </c>
      <c r="M121" s="89">
        <v>0</v>
      </c>
      <c r="N121" s="89">
        <v>0</v>
      </c>
      <c r="O121" s="89">
        <v>0</v>
      </c>
      <c r="P121" s="89">
        <v>0</v>
      </c>
      <c r="Q121" s="89">
        <v>0</v>
      </c>
      <c r="R121" s="89">
        <v>0</v>
      </c>
      <c r="S121" s="89">
        <v>0</v>
      </c>
      <c r="T121" s="89">
        <v>0</v>
      </c>
      <c r="U121" s="89">
        <v>0</v>
      </c>
      <c r="V121" s="89">
        <v>0</v>
      </c>
      <c r="W121" s="89">
        <v>0</v>
      </c>
      <c r="X121" s="89">
        <v>0</v>
      </c>
      <c r="Y121" s="89">
        <v>0</v>
      </c>
      <c r="Z121" s="89">
        <v>0</v>
      </c>
      <c r="AA121" s="89">
        <v>0</v>
      </c>
      <c r="AB121" s="89">
        <v>0</v>
      </c>
      <c r="AC121" s="89">
        <v>0</v>
      </c>
      <c r="AD121" s="89">
        <v>0</v>
      </c>
      <c r="AE121" s="89">
        <v>0</v>
      </c>
      <c r="AF121" s="89">
        <v>0</v>
      </c>
      <c r="AG121" s="89">
        <v>0</v>
      </c>
      <c r="AH121" s="89">
        <v>0</v>
      </c>
      <c r="AI121" s="89">
        <v>0</v>
      </c>
      <c r="AJ121" s="89">
        <v>0</v>
      </c>
      <c r="AK121" s="89">
        <v>0</v>
      </c>
      <c r="AL121" s="89">
        <v>0</v>
      </c>
      <c r="AM121" s="89">
        <v>0</v>
      </c>
      <c r="AN121" s="89">
        <v>0</v>
      </c>
      <c r="AO121" s="89">
        <v>0</v>
      </c>
      <c r="AP121" s="89">
        <v>0</v>
      </c>
      <c r="AQ121" s="89">
        <v>0</v>
      </c>
      <c r="AR121" s="89">
        <v>0</v>
      </c>
      <c r="AS121" s="89">
        <v>0</v>
      </c>
      <c r="AT121" s="89">
        <v>0</v>
      </c>
      <c r="AU121" s="89">
        <v>0</v>
      </c>
      <c r="AV121" s="89">
        <v>0</v>
      </c>
      <c r="AW121" s="89">
        <v>0</v>
      </c>
      <c r="AX121" s="89">
        <v>0</v>
      </c>
      <c r="AY121" s="89">
        <v>0</v>
      </c>
      <c r="AZ121" s="89">
        <v>0</v>
      </c>
      <c r="BA121" s="89">
        <v>0</v>
      </c>
      <c r="BB121" s="89">
        <v>0</v>
      </c>
      <c r="BC121" s="89">
        <v>0</v>
      </c>
      <c r="BD121" s="89">
        <v>0</v>
      </c>
      <c r="BE121" s="89">
        <v>0</v>
      </c>
      <c r="BF121" s="89">
        <v>0</v>
      </c>
      <c r="BG121" s="89">
        <v>0</v>
      </c>
      <c r="BH121" s="89">
        <v>0</v>
      </c>
      <c r="BI121" s="89">
        <v>0</v>
      </c>
      <c r="BJ121" s="89">
        <v>0</v>
      </c>
      <c r="BK121" s="89">
        <v>0</v>
      </c>
      <c r="BL121" s="89">
        <v>0</v>
      </c>
      <c r="BM121" s="89">
        <v>0</v>
      </c>
      <c r="BN121" s="89">
        <v>0</v>
      </c>
      <c r="BO121" s="89">
        <v>0</v>
      </c>
      <c r="BP121" s="89">
        <v>0</v>
      </c>
      <c r="BQ121" s="89">
        <v>0</v>
      </c>
      <c r="BR121" s="89">
        <v>0</v>
      </c>
      <c r="BS121" s="89">
        <v>0</v>
      </c>
      <c r="BT121" s="89">
        <v>0</v>
      </c>
      <c r="BU121" s="89">
        <v>0</v>
      </c>
      <c r="BV121" s="89">
        <v>0</v>
      </c>
      <c r="BW121" s="89">
        <v>0</v>
      </c>
      <c r="BX121" s="111">
        <v>0</v>
      </c>
      <c r="BY121" s="111">
        <v>0</v>
      </c>
      <c r="BZ121" s="111">
        <v>0</v>
      </c>
      <c r="CA121" s="111">
        <v>0</v>
      </c>
      <c r="CB121" s="111">
        <v>0</v>
      </c>
      <c r="CC121" s="111">
        <v>0</v>
      </c>
      <c r="CD121" s="112">
        <v>0</v>
      </c>
      <c r="CE121" s="112">
        <v>0</v>
      </c>
      <c r="CF121" s="112">
        <v>0</v>
      </c>
      <c r="CG121" s="112">
        <v>0</v>
      </c>
      <c r="CH121" s="112">
        <v>0</v>
      </c>
      <c r="CI121" s="112">
        <v>0</v>
      </c>
    </row>
    <row r="122" spans="1:87" x14ac:dyDescent="0.3">
      <c r="A122" s="189">
        <v>34099</v>
      </c>
      <c r="B122" s="180" t="s">
        <v>432</v>
      </c>
      <c r="C122" s="72">
        <v>0</v>
      </c>
      <c r="D122" s="89">
        <v>0</v>
      </c>
      <c r="E122" s="89">
        <v>0</v>
      </c>
      <c r="F122" s="89">
        <v>0</v>
      </c>
      <c r="G122" s="89">
        <v>0</v>
      </c>
      <c r="H122" s="89">
        <v>0</v>
      </c>
      <c r="I122" s="89">
        <v>0</v>
      </c>
      <c r="J122" s="89">
        <v>0</v>
      </c>
      <c r="K122" s="89">
        <v>0</v>
      </c>
      <c r="L122" s="89">
        <v>0</v>
      </c>
      <c r="M122" s="89">
        <v>0</v>
      </c>
      <c r="N122" s="89">
        <v>0</v>
      </c>
      <c r="O122" s="89">
        <v>0</v>
      </c>
      <c r="P122" s="89">
        <v>0</v>
      </c>
      <c r="Q122" s="89">
        <v>0</v>
      </c>
      <c r="R122" s="89">
        <v>0</v>
      </c>
      <c r="S122" s="89">
        <v>0</v>
      </c>
      <c r="T122" s="89">
        <v>0</v>
      </c>
      <c r="U122" s="89">
        <v>0</v>
      </c>
      <c r="V122" s="89">
        <v>0</v>
      </c>
      <c r="W122" s="89">
        <v>0</v>
      </c>
      <c r="X122" s="89">
        <v>0</v>
      </c>
      <c r="Y122" s="89">
        <v>0</v>
      </c>
      <c r="Z122" s="89">
        <v>0</v>
      </c>
      <c r="AA122" s="89">
        <v>0</v>
      </c>
      <c r="AB122" s="89">
        <v>0</v>
      </c>
      <c r="AC122" s="89">
        <v>0</v>
      </c>
      <c r="AD122" s="89">
        <v>0</v>
      </c>
      <c r="AE122" s="89">
        <v>0</v>
      </c>
      <c r="AF122" s="89">
        <v>0</v>
      </c>
      <c r="AG122" s="89">
        <v>0</v>
      </c>
      <c r="AH122" s="89">
        <v>0</v>
      </c>
      <c r="AI122" s="89">
        <v>0</v>
      </c>
      <c r="AJ122" s="89">
        <v>0</v>
      </c>
      <c r="AK122" s="89">
        <v>0</v>
      </c>
      <c r="AL122" s="89">
        <v>0</v>
      </c>
      <c r="AM122" s="89">
        <v>0</v>
      </c>
      <c r="AN122" s="89">
        <v>0</v>
      </c>
      <c r="AO122" s="89">
        <v>0</v>
      </c>
      <c r="AP122" s="89">
        <v>0</v>
      </c>
      <c r="AQ122" s="89">
        <v>0</v>
      </c>
      <c r="AR122" s="89">
        <v>0</v>
      </c>
      <c r="AS122" s="89">
        <v>0</v>
      </c>
      <c r="AT122" s="89">
        <v>0</v>
      </c>
      <c r="AU122" s="89">
        <v>0</v>
      </c>
      <c r="AV122" s="89">
        <v>0</v>
      </c>
      <c r="AW122" s="89">
        <v>0</v>
      </c>
      <c r="AX122" s="89">
        <v>0</v>
      </c>
      <c r="AY122" s="89">
        <v>0</v>
      </c>
      <c r="AZ122" s="89">
        <v>0</v>
      </c>
      <c r="BA122" s="89">
        <v>0</v>
      </c>
      <c r="BB122" s="89">
        <v>0</v>
      </c>
      <c r="BC122" s="89">
        <v>0</v>
      </c>
      <c r="BD122" s="89">
        <v>0</v>
      </c>
      <c r="BE122" s="89">
        <v>0</v>
      </c>
      <c r="BF122" s="89">
        <v>0</v>
      </c>
      <c r="BG122" s="89">
        <v>0</v>
      </c>
      <c r="BH122" s="89">
        <v>0</v>
      </c>
      <c r="BI122" s="89">
        <v>0</v>
      </c>
      <c r="BJ122" s="89">
        <v>0</v>
      </c>
      <c r="BK122" s="89">
        <v>0</v>
      </c>
      <c r="BL122" s="89">
        <v>0</v>
      </c>
      <c r="BM122" s="89">
        <v>0</v>
      </c>
      <c r="BN122" s="89">
        <v>0</v>
      </c>
      <c r="BO122" s="89">
        <v>0</v>
      </c>
      <c r="BP122" s="89">
        <v>0</v>
      </c>
      <c r="BQ122" s="89">
        <v>0</v>
      </c>
      <c r="BR122" s="89">
        <v>0</v>
      </c>
      <c r="BS122" s="89">
        <v>0</v>
      </c>
      <c r="BT122" s="89">
        <v>0</v>
      </c>
      <c r="BU122" s="89">
        <v>0</v>
      </c>
      <c r="BV122" s="89">
        <v>0</v>
      </c>
      <c r="BW122" s="89">
        <v>0</v>
      </c>
      <c r="BX122" s="111">
        <v>0</v>
      </c>
      <c r="BY122" s="111">
        <v>0</v>
      </c>
      <c r="BZ122" s="111">
        <v>0</v>
      </c>
      <c r="CA122" s="111">
        <v>0</v>
      </c>
      <c r="CB122" s="111">
        <v>0</v>
      </c>
      <c r="CC122" s="111">
        <v>0</v>
      </c>
      <c r="CD122" s="112">
        <v>0</v>
      </c>
      <c r="CE122" s="112">
        <v>0</v>
      </c>
      <c r="CF122" s="112">
        <v>0</v>
      </c>
      <c r="CG122" s="112">
        <v>0</v>
      </c>
      <c r="CH122" s="112">
        <v>0</v>
      </c>
      <c r="CI122" s="112">
        <v>0</v>
      </c>
    </row>
    <row r="123" spans="1:87" x14ac:dyDescent="0.3">
      <c r="A123" s="189">
        <v>34120</v>
      </c>
      <c r="B123" s="180" t="s">
        <v>433</v>
      </c>
      <c r="C123" s="222">
        <v>0</v>
      </c>
      <c r="D123" s="89">
        <v>0</v>
      </c>
      <c r="E123" s="89">
        <v>0</v>
      </c>
      <c r="F123" s="89">
        <v>0</v>
      </c>
      <c r="G123" s="89">
        <v>0</v>
      </c>
      <c r="H123" s="89">
        <v>0</v>
      </c>
      <c r="I123" s="89">
        <v>0</v>
      </c>
      <c r="J123" s="89">
        <v>0</v>
      </c>
      <c r="K123" s="89">
        <v>0</v>
      </c>
      <c r="L123" s="89">
        <v>0</v>
      </c>
      <c r="M123" s="89">
        <v>0</v>
      </c>
      <c r="N123" s="89">
        <v>0</v>
      </c>
      <c r="O123" s="89">
        <v>0</v>
      </c>
      <c r="P123" s="89">
        <v>0</v>
      </c>
      <c r="Q123" s="89">
        <v>0</v>
      </c>
      <c r="R123" s="89">
        <v>0</v>
      </c>
      <c r="S123" s="89">
        <v>0</v>
      </c>
      <c r="T123" s="89">
        <v>0</v>
      </c>
      <c r="U123" s="89">
        <v>0</v>
      </c>
      <c r="V123" s="89">
        <v>0</v>
      </c>
      <c r="W123" s="89">
        <v>0</v>
      </c>
      <c r="X123" s="89">
        <v>0</v>
      </c>
      <c r="Y123" s="89">
        <v>0</v>
      </c>
      <c r="Z123" s="89">
        <v>0</v>
      </c>
      <c r="AA123" s="89">
        <v>0</v>
      </c>
      <c r="AB123" s="89">
        <v>0</v>
      </c>
      <c r="AC123" s="89">
        <v>0</v>
      </c>
      <c r="AD123" s="89">
        <v>0</v>
      </c>
      <c r="AE123" s="89">
        <v>0</v>
      </c>
      <c r="AF123" s="89">
        <v>0</v>
      </c>
      <c r="AG123" s="89">
        <v>0</v>
      </c>
      <c r="AH123" s="89">
        <v>0</v>
      </c>
      <c r="AI123" s="89">
        <v>0</v>
      </c>
      <c r="AJ123" s="89">
        <v>0</v>
      </c>
      <c r="AK123" s="89">
        <v>0</v>
      </c>
      <c r="AL123" s="89">
        <v>0</v>
      </c>
      <c r="AM123" s="89">
        <v>0</v>
      </c>
      <c r="AN123" s="89">
        <v>0</v>
      </c>
      <c r="AO123" s="89">
        <v>0</v>
      </c>
      <c r="AP123" s="89">
        <v>0</v>
      </c>
      <c r="AQ123" s="89">
        <v>0</v>
      </c>
      <c r="AR123" s="89">
        <v>0</v>
      </c>
      <c r="AS123" s="89">
        <v>0</v>
      </c>
      <c r="AT123" s="89">
        <v>0</v>
      </c>
      <c r="AU123" s="89">
        <v>0</v>
      </c>
      <c r="AV123" s="89">
        <v>0</v>
      </c>
      <c r="AW123" s="89">
        <v>0</v>
      </c>
      <c r="AX123" s="89">
        <v>0</v>
      </c>
      <c r="AY123" s="89">
        <v>0</v>
      </c>
      <c r="AZ123" s="89">
        <v>0</v>
      </c>
      <c r="BA123" s="89">
        <v>0</v>
      </c>
      <c r="BB123" s="89">
        <v>0</v>
      </c>
      <c r="BC123" s="89">
        <v>0</v>
      </c>
      <c r="BD123" s="89">
        <v>0</v>
      </c>
      <c r="BE123" s="89">
        <v>0</v>
      </c>
      <c r="BF123" s="89">
        <v>0</v>
      </c>
      <c r="BG123" s="89">
        <v>0</v>
      </c>
      <c r="BH123" s="89">
        <v>0</v>
      </c>
      <c r="BI123" s="89">
        <v>0</v>
      </c>
      <c r="BJ123" s="89">
        <v>0</v>
      </c>
      <c r="BK123" s="89">
        <v>0</v>
      </c>
      <c r="BL123" s="89">
        <v>0</v>
      </c>
      <c r="BM123" s="89">
        <v>0</v>
      </c>
      <c r="BN123" s="89">
        <v>0</v>
      </c>
      <c r="BO123" s="89">
        <v>0</v>
      </c>
      <c r="BP123" s="89">
        <v>0</v>
      </c>
      <c r="BQ123" s="89">
        <v>0</v>
      </c>
      <c r="BR123" s="89">
        <v>0</v>
      </c>
      <c r="BS123" s="89">
        <v>0</v>
      </c>
      <c r="BT123" s="89">
        <v>0</v>
      </c>
      <c r="BU123" s="89">
        <v>0</v>
      </c>
      <c r="BV123" s="89">
        <v>0</v>
      </c>
      <c r="BW123" s="89">
        <v>0</v>
      </c>
      <c r="BX123" s="111">
        <v>0</v>
      </c>
      <c r="BY123" s="111">
        <v>0</v>
      </c>
      <c r="BZ123" s="111">
        <v>0</v>
      </c>
      <c r="CA123" s="111">
        <v>0</v>
      </c>
      <c r="CB123" s="111">
        <v>0</v>
      </c>
      <c r="CC123" s="111">
        <v>0</v>
      </c>
      <c r="CD123" s="112">
        <v>0</v>
      </c>
      <c r="CE123" s="112">
        <v>0</v>
      </c>
      <c r="CF123" s="112">
        <v>0</v>
      </c>
      <c r="CG123" s="112">
        <v>0</v>
      </c>
      <c r="CH123" s="112">
        <v>0</v>
      </c>
      <c r="CI123" s="112">
        <v>0</v>
      </c>
    </row>
    <row r="124" spans="1:87" x14ac:dyDescent="0.3">
      <c r="A124" s="189">
        <v>34128</v>
      </c>
      <c r="B124" s="180" t="s">
        <v>434</v>
      </c>
      <c r="C124" s="72">
        <v>0</v>
      </c>
      <c r="D124" s="89">
        <v>0</v>
      </c>
      <c r="E124" s="89">
        <v>0</v>
      </c>
      <c r="F124" s="89">
        <v>0</v>
      </c>
      <c r="G124" s="89">
        <v>0</v>
      </c>
      <c r="H124" s="89">
        <v>0</v>
      </c>
      <c r="I124" s="89">
        <v>0</v>
      </c>
      <c r="J124" s="89">
        <v>0</v>
      </c>
      <c r="K124" s="89">
        <v>0</v>
      </c>
      <c r="L124" s="89">
        <v>0</v>
      </c>
      <c r="M124" s="89">
        <v>0</v>
      </c>
      <c r="N124" s="89">
        <v>0</v>
      </c>
      <c r="O124" s="89">
        <v>0</v>
      </c>
      <c r="P124" s="89">
        <v>0</v>
      </c>
      <c r="Q124" s="89">
        <v>0</v>
      </c>
      <c r="R124" s="89">
        <v>0</v>
      </c>
      <c r="S124" s="89">
        <v>0</v>
      </c>
      <c r="T124" s="89">
        <v>0</v>
      </c>
      <c r="U124" s="89">
        <v>0</v>
      </c>
      <c r="V124" s="89">
        <v>0</v>
      </c>
      <c r="W124" s="89">
        <v>0</v>
      </c>
      <c r="X124" s="89">
        <v>0</v>
      </c>
      <c r="Y124" s="89">
        <v>0</v>
      </c>
      <c r="Z124" s="89">
        <v>0</v>
      </c>
      <c r="AA124" s="89">
        <v>0</v>
      </c>
      <c r="AB124" s="89">
        <v>0</v>
      </c>
      <c r="AC124" s="89">
        <v>0</v>
      </c>
      <c r="AD124" s="89">
        <v>0</v>
      </c>
      <c r="AE124" s="89">
        <v>0</v>
      </c>
      <c r="AF124" s="89">
        <v>0</v>
      </c>
      <c r="AG124" s="89">
        <v>0</v>
      </c>
      <c r="AH124" s="89">
        <v>0</v>
      </c>
      <c r="AI124" s="89">
        <v>0</v>
      </c>
      <c r="AJ124" s="89">
        <v>0</v>
      </c>
      <c r="AK124" s="89">
        <v>0</v>
      </c>
      <c r="AL124" s="89">
        <v>0</v>
      </c>
      <c r="AM124" s="89">
        <v>0</v>
      </c>
      <c r="AN124" s="89">
        <v>0</v>
      </c>
      <c r="AO124" s="89">
        <v>0</v>
      </c>
      <c r="AP124" s="89">
        <v>0</v>
      </c>
      <c r="AQ124" s="89">
        <v>0</v>
      </c>
      <c r="AR124" s="89">
        <v>0</v>
      </c>
      <c r="AS124" s="89">
        <v>0</v>
      </c>
      <c r="AT124" s="89">
        <v>0</v>
      </c>
      <c r="AU124" s="89">
        <v>0</v>
      </c>
      <c r="AV124" s="89">
        <v>0</v>
      </c>
      <c r="AW124" s="89">
        <v>0</v>
      </c>
      <c r="AX124" s="89">
        <v>0</v>
      </c>
      <c r="AY124" s="89">
        <v>0</v>
      </c>
      <c r="AZ124" s="89">
        <v>0</v>
      </c>
      <c r="BA124" s="89">
        <v>0</v>
      </c>
      <c r="BB124" s="89">
        <v>0</v>
      </c>
      <c r="BC124" s="89">
        <v>0</v>
      </c>
      <c r="BD124" s="89">
        <v>0</v>
      </c>
      <c r="BE124" s="89">
        <v>0</v>
      </c>
      <c r="BF124" s="89">
        <v>0</v>
      </c>
      <c r="BG124" s="89">
        <v>0</v>
      </c>
      <c r="BH124" s="89">
        <v>0</v>
      </c>
      <c r="BI124" s="89">
        <v>0</v>
      </c>
      <c r="BJ124" s="89">
        <v>0</v>
      </c>
      <c r="BK124" s="89">
        <v>0</v>
      </c>
      <c r="BL124" s="89">
        <v>0</v>
      </c>
      <c r="BM124" s="89">
        <v>0</v>
      </c>
      <c r="BN124" s="89">
        <v>0</v>
      </c>
      <c r="BO124" s="89">
        <v>0</v>
      </c>
      <c r="BP124" s="89">
        <v>0</v>
      </c>
      <c r="BQ124" s="89">
        <v>0</v>
      </c>
      <c r="BR124" s="89">
        <v>0</v>
      </c>
      <c r="BS124" s="89">
        <v>0</v>
      </c>
      <c r="BT124" s="89">
        <v>0</v>
      </c>
      <c r="BU124" s="89">
        <v>0</v>
      </c>
      <c r="BV124" s="89">
        <v>0</v>
      </c>
      <c r="BW124" s="89">
        <v>0</v>
      </c>
      <c r="BX124" s="111">
        <v>0</v>
      </c>
      <c r="BY124" s="111">
        <v>0</v>
      </c>
      <c r="BZ124" s="111">
        <v>0</v>
      </c>
      <c r="CA124" s="111">
        <v>0</v>
      </c>
      <c r="CB124" s="111">
        <v>0</v>
      </c>
      <c r="CC124" s="111">
        <v>0</v>
      </c>
      <c r="CD124" s="112">
        <v>0</v>
      </c>
      <c r="CE124" s="112">
        <v>0</v>
      </c>
      <c r="CF124" s="112">
        <v>0</v>
      </c>
      <c r="CG124" s="112">
        <v>0</v>
      </c>
      <c r="CH124" s="112">
        <v>0</v>
      </c>
      <c r="CI124" s="112">
        <v>0</v>
      </c>
    </row>
    <row r="125" spans="1:87" x14ac:dyDescent="0.3">
      <c r="A125" s="189">
        <v>34130</v>
      </c>
      <c r="B125" s="180" t="s">
        <v>435</v>
      </c>
      <c r="C125" s="72">
        <v>24400918.95000001</v>
      </c>
      <c r="D125" s="89">
        <v>24585834.63000001</v>
      </c>
      <c r="E125" s="89">
        <v>24867070.15000001</v>
      </c>
      <c r="F125" s="89">
        <v>25148281.800000008</v>
      </c>
      <c r="G125" s="89">
        <v>25362132.410000011</v>
      </c>
      <c r="H125" s="89">
        <v>25643851.180000011</v>
      </c>
      <c r="I125" s="89">
        <v>25552412.700000007</v>
      </c>
      <c r="J125" s="89">
        <v>25819589.830000006</v>
      </c>
      <c r="K125" s="89">
        <v>26047221.840000007</v>
      </c>
      <c r="L125" s="89">
        <v>25927302.630000006</v>
      </c>
      <c r="M125" s="89">
        <v>26085708.530000009</v>
      </c>
      <c r="N125" s="89">
        <v>26369345.960000008</v>
      </c>
      <c r="O125" s="89">
        <v>26582211.06000001</v>
      </c>
      <c r="P125" s="89">
        <v>26710219.160000011</v>
      </c>
      <c r="Q125" s="89">
        <v>26846582.260000013</v>
      </c>
      <c r="R125" s="89">
        <v>26982945.360000014</v>
      </c>
      <c r="S125" s="89">
        <v>27111663.460000016</v>
      </c>
      <c r="T125" s="89">
        <v>25580944.290000018</v>
      </c>
      <c r="U125" s="89">
        <v>25753533.450000018</v>
      </c>
      <c r="V125" s="89">
        <v>25974087.370000016</v>
      </c>
      <c r="W125" s="89">
        <v>26288709.000000015</v>
      </c>
      <c r="X125" s="89">
        <v>26606699.990000013</v>
      </c>
      <c r="Y125" s="89">
        <v>26924690.980000012</v>
      </c>
      <c r="Z125" s="89">
        <v>27242681.97000001</v>
      </c>
      <c r="AA125" s="89">
        <v>27560672.960000008</v>
      </c>
      <c r="AB125" s="89">
        <v>27906721.980000008</v>
      </c>
      <c r="AC125" s="89">
        <v>28252771.000000007</v>
      </c>
      <c r="AD125" s="89">
        <v>28598820.020000007</v>
      </c>
      <c r="AE125" s="89">
        <v>28944869.040000007</v>
      </c>
      <c r="AF125" s="89">
        <v>29290918.060000006</v>
      </c>
      <c r="AG125" s="89">
        <v>29636967.080000006</v>
      </c>
      <c r="AH125" s="89">
        <v>29983016.100000005</v>
      </c>
      <c r="AI125" s="89">
        <v>30329065.120000005</v>
      </c>
      <c r="AJ125" s="89">
        <v>30675114.140000004</v>
      </c>
      <c r="AK125" s="89">
        <v>31021163.160000004</v>
      </c>
      <c r="AL125" s="89">
        <v>31367212.180000003</v>
      </c>
      <c r="AM125" s="89">
        <v>31713261.200000003</v>
      </c>
      <c r="AN125" s="89">
        <v>32059310.220000003</v>
      </c>
      <c r="AO125" s="89">
        <v>32405359.240000002</v>
      </c>
      <c r="AP125" s="89">
        <v>32751408.260000002</v>
      </c>
      <c r="AQ125" s="89">
        <v>33097457.280000001</v>
      </c>
      <c r="AR125" s="89">
        <v>33443506.300000001</v>
      </c>
      <c r="AS125" s="89">
        <v>33789555.32</v>
      </c>
      <c r="AT125" s="89">
        <v>34135604.340000004</v>
      </c>
      <c r="AU125" s="89">
        <v>34481653.360000007</v>
      </c>
      <c r="AV125" s="89">
        <v>34827702.38000001</v>
      </c>
      <c r="AW125" s="89">
        <v>35173751.400000013</v>
      </c>
      <c r="AX125" s="89">
        <v>35519800.420000017</v>
      </c>
      <c r="AY125" s="89">
        <v>35865849.44000002</v>
      </c>
      <c r="AZ125" s="89">
        <v>36211898.460000023</v>
      </c>
      <c r="BA125" s="89">
        <v>36557947.480000027</v>
      </c>
      <c r="BB125" s="89">
        <v>36903996.50000003</v>
      </c>
      <c r="BC125" s="89">
        <v>37250045.520000033</v>
      </c>
      <c r="BD125" s="89">
        <v>37596094.540000036</v>
      </c>
      <c r="BE125" s="89">
        <v>37942143.56000004</v>
      </c>
      <c r="BF125" s="89">
        <v>38288192.580000043</v>
      </c>
      <c r="BG125" s="89">
        <v>38634241.600000046</v>
      </c>
      <c r="BH125" s="89">
        <v>38980290.620000049</v>
      </c>
      <c r="BI125" s="89">
        <v>39326339.640000053</v>
      </c>
      <c r="BJ125" s="89">
        <v>39672388.660000056</v>
      </c>
      <c r="BK125" s="89">
        <v>40018437.680000059</v>
      </c>
      <c r="BL125" s="89">
        <v>40364486.700000063</v>
      </c>
      <c r="BM125" s="89">
        <v>40710535.720000066</v>
      </c>
      <c r="BN125" s="89">
        <v>41056584.740000069</v>
      </c>
      <c r="BO125" s="89">
        <v>41402633.760000072</v>
      </c>
      <c r="BP125" s="89">
        <v>41748682.780000076</v>
      </c>
      <c r="BQ125" s="89">
        <v>42094731.800000079</v>
      </c>
      <c r="BR125" s="89">
        <v>42440780.820000082</v>
      </c>
      <c r="BS125" s="89">
        <v>42786829.840000086</v>
      </c>
      <c r="BT125" s="89">
        <v>43132878.860000089</v>
      </c>
      <c r="BU125" s="89">
        <v>43478927.880000092</v>
      </c>
      <c r="BV125" s="89">
        <v>43824976.900000095</v>
      </c>
      <c r="BW125" s="89">
        <v>44171025.920000099</v>
      </c>
      <c r="BX125" s="111">
        <v>26582211.06000001</v>
      </c>
      <c r="BY125" s="111">
        <v>27560672.960000008</v>
      </c>
      <c r="BZ125" s="111">
        <v>31713261.200000003</v>
      </c>
      <c r="CA125" s="111">
        <v>35865849.44000002</v>
      </c>
      <c r="CB125" s="111">
        <v>40018437.680000059</v>
      </c>
      <c r="CC125" s="111">
        <v>44171025.920000099</v>
      </c>
      <c r="CD125" s="112">
        <v>25568606.280000001</v>
      </c>
      <c r="CE125" s="112">
        <v>26628126.25</v>
      </c>
      <c r="CF125" s="112">
        <v>29636967.079999998</v>
      </c>
      <c r="CG125" s="112">
        <v>33789555.32</v>
      </c>
      <c r="CH125" s="112">
        <v>37942143.560000002</v>
      </c>
      <c r="CI125" s="112">
        <v>42094731.799999997</v>
      </c>
    </row>
    <row r="126" spans="1:87" x14ac:dyDescent="0.3">
      <c r="A126" s="189">
        <v>34131</v>
      </c>
      <c r="B126" s="180" t="s">
        <v>436</v>
      </c>
      <c r="C126" s="72">
        <v>8306789.1799999969</v>
      </c>
      <c r="D126" s="89">
        <v>8370864.9399999967</v>
      </c>
      <c r="E126" s="89">
        <v>8435367.3999999966</v>
      </c>
      <c r="F126" s="89">
        <v>8499469.5799999963</v>
      </c>
      <c r="G126" s="89">
        <v>8393271.5699999966</v>
      </c>
      <c r="H126" s="89">
        <v>8457444.5699999966</v>
      </c>
      <c r="I126" s="89">
        <v>8472611.3899999969</v>
      </c>
      <c r="J126" s="89">
        <v>8536365.2499999963</v>
      </c>
      <c r="K126" s="89">
        <v>8590193.5199999958</v>
      </c>
      <c r="L126" s="89">
        <v>8653335.1899999958</v>
      </c>
      <c r="M126" s="89">
        <v>8717094.5599999949</v>
      </c>
      <c r="N126" s="89">
        <v>8780853.9299999941</v>
      </c>
      <c r="O126" s="89">
        <v>8844613.2999999933</v>
      </c>
      <c r="P126" s="89">
        <v>8908372.6599999927</v>
      </c>
      <c r="Q126" s="89">
        <v>8972132.0199999921</v>
      </c>
      <c r="R126" s="89">
        <v>9035891.3799999915</v>
      </c>
      <c r="S126" s="89">
        <v>9099650.7399999909</v>
      </c>
      <c r="T126" s="89">
        <v>9163410.0999999903</v>
      </c>
      <c r="U126" s="89">
        <v>9227169.4599999897</v>
      </c>
      <c r="V126" s="89">
        <v>9290928.8199999891</v>
      </c>
      <c r="W126" s="89">
        <v>9354688.1799999885</v>
      </c>
      <c r="X126" s="89">
        <v>9418447.5399999879</v>
      </c>
      <c r="Y126" s="89">
        <v>9482206.8999999873</v>
      </c>
      <c r="Z126" s="89">
        <v>9545966.2599999867</v>
      </c>
      <c r="AA126" s="89">
        <v>9609725.6199999861</v>
      </c>
      <c r="AB126" s="89">
        <v>9696509.1999999862</v>
      </c>
      <c r="AC126" s="89">
        <v>9783292.7799999863</v>
      </c>
      <c r="AD126" s="89">
        <v>9870076.3599999864</v>
      </c>
      <c r="AE126" s="89">
        <v>9956859.9399999864</v>
      </c>
      <c r="AF126" s="89">
        <v>10043643.519999987</v>
      </c>
      <c r="AG126" s="89">
        <v>10130427.099999987</v>
      </c>
      <c r="AH126" s="89">
        <v>10217210.679999987</v>
      </c>
      <c r="AI126" s="89">
        <v>10303994.259999987</v>
      </c>
      <c r="AJ126" s="89">
        <v>10390777.839999987</v>
      </c>
      <c r="AK126" s="89">
        <v>10477561.419999987</v>
      </c>
      <c r="AL126" s="89">
        <v>10564344.999999987</v>
      </c>
      <c r="AM126" s="89">
        <v>10651128.579999987</v>
      </c>
      <c r="AN126" s="89">
        <v>10737912.159999987</v>
      </c>
      <c r="AO126" s="89">
        <v>10824695.739999987</v>
      </c>
      <c r="AP126" s="89">
        <v>10911479.319999987</v>
      </c>
      <c r="AQ126" s="89">
        <v>10998262.899999987</v>
      </c>
      <c r="AR126" s="89">
        <v>11085046.479999987</v>
      </c>
      <c r="AS126" s="89">
        <v>11171830.059999987</v>
      </c>
      <c r="AT126" s="89">
        <v>11258613.639999988</v>
      </c>
      <c r="AU126" s="89">
        <v>11345397.219999988</v>
      </c>
      <c r="AV126" s="89">
        <v>11432180.799999988</v>
      </c>
      <c r="AW126" s="89">
        <v>11518964.379999988</v>
      </c>
      <c r="AX126" s="89">
        <v>11605747.959999988</v>
      </c>
      <c r="AY126" s="89">
        <v>11692531.539999988</v>
      </c>
      <c r="AZ126" s="89">
        <v>11779315.119999988</v>
      </c>
      <c r="BA126" s="89">
        <v>11866098.699999988</v>
      </c>
      <c r="BB126" s="89">
        <v>11952882.279999988</v>
      </c>
      <c r="BC126" s="89">
        <v>12039665.859999988</v>
      </c>
      <c r="BD126" s="89">
        <v>12126449.439999988</v>
      </c>
      <c r="BE126" s="89">
        <v>12213233.019999988</v>
      </c>
      <c r="BF126" s="89">
        <v>12300016.599999988</v>
      </c>
      <c r="BG126" s="89">
        <v>12386800.179999989</v>
      </c>
      <c r="BH126" s="89">
        <v>12473583.759999989</v>
      </c>
      <c r="BI126" s="89">
        <v>12560367.339999989</v>
      </c>
      <c r="BJ126" s="89">
        <v>12647150.919999989</v>
      </c>
      <c r="BK126" s="89">
        <v>12733934.499999989</v>
      </c>
      <c r="BL126" s="89">
        <v>12820718.079999989</v>
      </c>
      <c r="BM126" s="89">
        <v>12907501.659999989</v>
      </c>
      <c r="BN126" s="89">
        <v>12994285.239999989</v>
      </c>
      <c r="BO126" s="89">
        <v>13081068.819999989</v>
      </c>
      <c r="BP126" s="89">
        <v>13167852.399999989</v>
      </c>
      <c r="BQ126" s="89">
        <v>13254635.979999989</v>
      </c>
      <c r="BR126" s="89">
        <v>13341419.559999989</v>
      </c>
      <c r="BS126" s="89">
        <v>13428203.139999989</v>
      </c>
      <c r="BT126" s="89">
        <v>13514986.719999989</v>
      </c>
      <c r="BU126" s="89">
        <v>13601770.29999999</v>
      </c>
      <c r="BV126" s="89">
        <v>13688553.87999999</v>
      </c>
      <c r="BW126" s="89">
        <v>13775337.45999999</v>
      </c>
      <c r="BX126" s="111">
        <v>8844613.2999999933</v>
      </c>
      <c r="BY126" s="111">
        <v>9609725.6199999861</v>
      </c>
      <c r="BZ126" s="111">
        <v>10651128.579999987</v>
      </c>
      <c r="CA126" s="111">
        <v>11692531.539999988</v>
      </c>
      <c r="CB126" s="111">
        <v>12733934.499999989</v>
      </c>
      <c r="CC126" s="111">
        <v>13775337.45999999</v>
      </c>
      <c r="CD126" s="112">
        <v>8542944.1799999997</v>
      </c>
      <c r="CE126" s="112">
        <v>9227169.4600000009</v>
      </c>
      <c r="CF126" s="112">
        <v>10130427.1</v>
      </c>
      <c r="CG126" s="112">
        <v>11171830.060000001</v>
      </c>
      <c r="CH126" s="112">
        <v>12213233.02</v>
      </c>
      <c r="CI126" s="112">
        <v>13254635.98</v>
      </c>
    </row>
    <row r="127" spans="1:87" x14ac:dyDescent="0.3">
      <c r="A127" s="189">
        <v>34132</v>
      </c>
      <c r="B127" s="180" t="s">
        <v>437</v>
      </c>
      <c r="C127" s="72">
        <v>12653949.690000005</v>
      </c>
      <c r="D127" s="89">
        <v>12732617.920000006</v>
      </c>
      <c r="E127" s="89">
        <v>12811750.400000006</v>
      </c>
      <c r="F127" s="89">
        <v>12890882.880000006</v>
      </c>
      <c r="G127" s="89">
        <v>12970015.360000007</v>
      </c>
      <c r="H127" s="89">
        <v>13049147.840000007</v>
      </c>
      <c r="I127" s="89">
        <v>13128280.320000008</v>
      </c>
      <c r="J127" s="89">
        <v>13207412.800000008</v>
      </c>
      <c r="K127" s="89">
        <v>13286545.280000009</v>
      </c>
      <c r="L127" s="89">
        <v>13365677.760000009</v>
      </c>
      <c r="M127" s="89">
        <v>13444810.24000001</v>
      </c>
      <c r="N127" s="89">
        <v>13523942.72000001</v>
      </c>
      <c r="O127" s="89">
        <v>13603075.20000001</v>
      </c>
      <c r="P127" s="89">
        <v>13682207.680000011</v>
      </c>
      <c r="Q127" s="89">
        <v>13761340.160000011</v>
      </c>
      <c r="R127" s="89">
        <v>13840472.640000012</v>
      </c>
      <c r="S127" s="89">
        <v>13919605.120000012</v>
      </c>
      <c r="T127" s="89">
        <v>13998737.600000013</v>
      </c>
      <c r="U127" s="89">
        <v>14077870.080000013</v>
      </c>
      <c r="V127" s="89">
        <v>14157002.560000014</v>
      </c>
      <c r="W127" s="89">
        <v>14236135.040000014</v>
      </c>
      <c r="X127" s="89">
        <v>14315267.520000014</v>
      </c>
      <c r="Y127" s="89">
        <v>14394400.000000015</v>
      </c>
      <c r="Z127" s="89">
        <v>14473532.480000015</v>
      </c>
      <c r="AA127" s="89">
        <v>14552664.960000016</v>
      </c>
      <c r="AB127" s="89">
        <v>14648528.310000015</v>
      </c>
      <c r="AC127" s="89">
        <v>14744391.660000015</v>
      </c>
      <c r="AD127" s="89">
        <v>14840255.010000015</v>
      </c>
      <c r="AE127" s="89">
        <v>14936118.360000014</v>
      </c>
      <c r="AF127" s="89">
        <v>15031981.710000014</v>
      </c>
      <c r="AG127" s="89">
        <v>15127845.060000014</v>
      </c>
      <c r="AH127" s="89">
        <v>15223708.410000013</v>
      </c>
      <c r="AI127" s="89">
        <v>15319571.760000013</v>
      </c>
      <c r="AJ127" s="89">
        <v>15415435.110000012</v>
      </c>
      <c r="AK127" s="89">
        <v>15511298.460000012</v>
      </c>
      <c r="AL127" s="89">
        <v>15607161.810000012</v>
      </c>
      <c r="AM127" s="89">
        <v>15703025.160000011</v>
      </c>
      <c r="AN127" s="89">
        <v>15798888.510000011</v>
      </c>
      <c r="AO127" s="89">
        <v>15894751.860000011</v>
      </c>
      <c r="AP127" s="89">
        <v>15990615.21000001</v>
      </c>
      <c r="AQ127" s="89">
        <v>16086478.56000001</v>
      </c>
      <c r="AR127" s="89">
        <v>16182341.910000009</v>
      </c>
      <c r="AS127" s="89">
        <v>16278205.260000009</v>
      </c>
      <c r="AT127" s="89">
        <v>16374068.610000009</v>
      </c>
      <c r="AU127" s="89">
        <v>16469931.960000008</v>
      </c>
      <c r="AV127" s="89">
        <v>16565795.310000008</v>
      </c>
      <c r="AW127" s="89">
        <v>16661658.660000008</v>
      </c>
      <c r="AX127" s="89">
        <v>16757522.010000007</v>
      </c>
      <c r="AY127" s="89">
        <v>16853385.360000007</v>
      </c>
      <c r="AZ127" s="89">
        <v>16949248.710000008</v>
      </c>
      <c r="BA127" s="89">
        <v>17045112.06000001</v>
      </c>
      <c r="BB127" s="89">
        <v>17140975.410000011</v>
      </c>
      <c r="BC127" s="89">
        <v>17236838.760000013</v>
      </c>
      <c r="BD127" s="89">
        <v>17332702.110000014</v>
      </c>
      <c r="BE127" s="89">
        <v>17428565.460000016</v>
      </c>
      <c r="BF127" s="89">
        <v>17524428.810000017</v>
      </c>
      <c r="BG127" s="89">
        <v>17620292.160000019</v>
      </c>
      <c r="BH127" s="89">
        <v>17716155.51000002</v>
      </c>
      <c r="BI127" s="89">
        <v>17812018.860000022</v>
      </c>
      <c r="BJ127" s="89">
        <v>17907882.210000023</v>
      </c>
      <c r="BK127" s="89">
        <v>18003745.560000025</v>
      </c>
      <c r="BL127" s="89">
        <v>18099608.910000026</v>
      </c>
      <c r="BM127" s="89">
        <v>18195472.260000028</v>
      </c>
      <c r="BN127" s="89">
        <v>18291335.610000029</v>
      </c>
      <c r="BO127" s="89">
        <v>18387198.960000031</v>
      </c>
      <c r="BP127" s="89">
        <v>18483062.310000032</v>
      </c>
      <c r="BQ127" s="89">
        <v>18578925.660000034</v>
      </c>
      <c r="BR127" s="89">
        <v>18674789.010000035</v>
      </c>
      <c r="BS127" s="89">
        <v>18770652.360000037</v>
      </c>
      <c r="BT127" s="89">
        <v>18866515.710000038</v>
      </c>
      <c r="BU127" s="89">
        <v>18962379.06000004</v>
      </c>
      <c r="BV127" s="89">
        <v>19058242.410000041</v>
      </c>
      <c r="BW127" s="89">
        <v>19154105.760000043</v>
      </c>
      <c r="BX127" s="111">
        <v>13603075.20000001</v>
      </c>
      <c r="BY127" s="111">
        <v>14552664.960000016</v>
      </c>
      <c r="BZ127" s="111">
        <v>15703025.160000011</v>
      </c>
      <c r="CA127" s="111">
        <v>16853385.360000007</v>
      </c>
      <c r="CB127" s="111">
        <v>18003745.560000025</v>
      </c>
      <c r="CC127" s="111">
        <v>19154105.760000043</v>
      </c>
      <c r="CD127" s="112">
        <v>13128316.029999999</v>
      </c>
      <c r="CE127" s="112">
        <v>14077870.08</v>
      </c>
      <c r="CF127" s="112">
        <v>15127845.060000001</v>
      </c>
      <c r="CG127" s="112">
        <v>16278205.26</v>
      </c>
      <c r="CH127" s="112">
        <v>17428565.460000001</v>
      </c>
      <c r="CI127" s="112">
        <v>18578925.66</v>
      </c>
    </row>
    <row r="128" spans="1:87" x14ac:dyDescent="0.3">
      <c r="A128" s="189">
        <v>34133</v>
      </c>
      <c r="B128" s="180" t="s">
        <v>438</v>
      </c>
      <c r="C128" s="72">
        <v>29226.670000000006</v>
      </c>
      <c r="D128" s="89">
        <v>31141.030000000006</v>
      </c>
      <c r="E128" s="89">
        <v>33055.390000000007</v>
      </c>
      <c r="F128" s="89">
        <v>34969.750000000007</v>
      </c>
      <c r="G128" s="89">
        <v>36884.110000000008</v>
      </c>
      <c r="H128" s="89">
        <v>38798.470000000008</v>
      </c>
      <c r="I128" s="89">
        <v>40712.830000000009</v>
      </c>
      <c r="J128" s="89">
        <v>42627.19000000001</v>
      </c>
      <c r="K128" s="89">
        <v>44541.55000000001</v>
      </c>
      <c r="L128" s="89">
        <v>46455.910000000011</v>
      </c>
      <c r="M128" s="89">
        <v>48370.270000000011</v>
      </c>
      <c r="N128" s="89">
        <v>50284.630000000012</v>
      </c>
      <c r="O128" s="89">
        <v>52198.990000000013</v>
      </c>
      <c r="P128" s="89">
        <v>54113.340000000011</v>
      </c>
      <c r="Q128" s="89">
        <v>56027.69000000001</v>
      </c>
      <c r="R128" s="89">
        <v>57942.040000000008</v>
      </c>
      <c r="S128" s="89">
        <v>59856.390000000007</v>
      </c>
      <c r="T128" s="89">
        <v>61770.740000000005</v>
      </c>
      <c r="U128" s="89">
        <v>63685.090000000004</v>
      </c>
      <c r="V128" s="89">
        <v>65599.44</v>
      </c>
      <c r="W128" s="89">
        <v>67513.790000000008</v>
      </c>
      <c r="X128" s="89">
        <v>69428.140000000014</v>
      </c>
      <c r="Y128" s="89">
        <v>71342.49000000002</v>
      </c>
      <c r="Z128" s="89">
        <v>73256.840000000026</v>
      </c>
      <c r="AA128" s="89">
        <v>75171.190000000031</v>
      </c>
      <c r="AB128" s="89">
        <v>77490.290000000037</v>
      </c>
      <c r="AC128" s="89">
        <v>79809.390000000043</v>
      </c>
      <c r="AD128" s="89">
        <v>82128.490000000049</v>
      </c>
      <c r="AE128" s="89">
        <v>84447.590000000055</v>
      </c>
      <c r="AF128" s="89">
        <v>86766.690000000061</v>
      </c>
      <c r="AG128" s="89">
        <v>89085.790000000066</v>
      </c>
      <c r="AH128" s="89">
        <v>91404.890000000072</v>
      </c>
      <c r="AI128" s="89">
        <v>93723.990000000078</v>
      </c>
      <c r="AJ128" s="89">
        <v>96043.090000000084</v>
      </c>
      <c r="AK128" s="89">
        <v>98362.19000000009</v>
      </c>
      <c r="AL128" s="89">
        <v>100681.2900000001</v>
      </c>
      <c r="AM128" s="89">
        <v>103000.3900000001</v>
      </c>
      <c r="AN128" s="89">
        <v>105319.49000000011</v>
      </c>
      <c r="AO128" s="89">
        <v>107638.59000000011</v>
      </c>
      <c r="AP128" s="89">
        <v>109957.69000000012</v>
      </c>
      <c r="AQ128" s="89">
        <v>112276.79000000012</v>
      </c>
      <c r="AR128" s="89">
        <v>114595.89000000013</v>
      </c>
      <c r="AS128" s="89">
        <v>116914.99000000014</v>
      </c>
      <c r="AT128" s="89">
        <v>119234.09000000014</v>
      </c>
      <c r="AU128" s="89">
        <v>121553.19000000015</v>
      </c>
      <c r="AV128" s="89">
        <v>123872.29000000015</v>
      </c>
      <c r="AW128" s="89">
        <v>126191.39000000016</v>
      </c>
      <c r="AX128" s="89">
        <v>128510.49000000017</v>
      </c>
      <c r="AY128" s="89">
        <v>130829.59000000017</v>
      </c>
      <c r="AZ128" s="89">
        <v>133148.69000000018</v>
      </c>
      <c r="BA128" s="89">
        <v>135467.79000000018</v>
      </c>
      <c r="BB128" s="89">
        <v>137786.89000000019</v>
      </c>
      <c r="BC128" s="89">
        <v>140105.99000000019</v>
      </c>
      <c r="BD128" s="89">
        <v>142425.0900000002</v>
      </c>
      <c r="BE128" s="89">
        <v>144744.19000000021</v>
      </c>
      <c r="BF128" s="89">
        <v>147063.29000000021</v>
      </c>
      <c r="BG128" s="89">
        <v>149382.39000000022</v>
      </c>
      <c r="BH128" s="89">
        <v>151701.49000000022</v>
      </c>
      <c r="BI128" s="89">
        <v>154020.59000000023</v>
      </c>
      <c r="BJ128" s="89">
        <v>156339.69000000024</v>
      </c>
      <c r="BK128" s="89">
        <v>158658.79000000024</v>
      </c>
      <c r="BL128" s="89">
        <v>160977.89000000025</v>
      </c>
      <c r="BM128" s="89">
        <v>163296.99000000025</v>
      </c>
      <c r="BN128" s="89">
        <v>165616.09000000026</v>
      </c>
      <c r="BO128" s="89">
        <v>167935.19000000026</v>
      </c>
      <c r="BP128" s="89">
        <v>170254.29000000027</v>
      </c>
      <c r="BQ128" s="89">
        <v>172573.39000000028</v>
      </c>
      <c r="BR128" s="89">
        <v>174892.49000000028</v>
      </c>
      <c r="BS128" s="89">
        <v>177211.59000000029</v>
      </c>
      <c r="BT128" s="89">
        <v>179530.69000000029</v>
      </c>
      <c r="BU128" s="89">
        <v>181849.7900000003</v>
      </c>
      <c r="BV128" s="89">
        <v>184168.89000000031</v>
      </c>
      <c r="BW128" s="89">
        <v>186487.99000000031</v>
      </c>
      <c r="BX128" s="111">
        <v>52198.990000000013</v>
      </c>
      <c r="BY128" s="111">
        <v>75171.190000000031</v>
      </c>
      <c r="BZ128" s="111">
        <v>103000.3900000001</v>
      </c>
      <c r="CA128" s="111">
        <v>130829.59000000017</v>
      </c>
      <c r="CB128" s="111">
        <v>158658.79000000024</v>
      </c>
      <c r="CC128" s="111">
        <v>186487.99000000031</v>
      </c>
      <c r="CD128" s="112">
        <v>40712.83</v>
      </c>
      <c r="CE128" s="112">
        <v>63685.09</v>
      </c>
      <c r="CF128" s="112">
        <v>89085.79</v>
      </c>
      <c r="CG128" s="112">
        <v>116914.99</v>
      </c>
      <c r="CH128" s="112">
        <v>144744.19</v>
      </c>
      <c r="CI128" s="112">
        <v>172573.39</v>
      </c>
    </row>
    <row r="129" spans="1:87" x14ac:dyDescent="0.3">
      <c r="A129" s="189">
        <v>34134</v>
      </c>
      <c r="B129" s="180" t="s">
        <v>439</v>
      </c>
      <c r="C129" s="72">
        <v>-97856.989999999962</v>
      </c>
      <c r="D129" s="89">
        <v>-96827.079999999958</v>
      </c>
      <c r="E129" s="89">
        <v>-95797.169999999955</v>
      </c>
      <c r="F129" s="89">
        <v>-94767.259999999951</v>
      </c>
      <c r="G129" s="89">
        <v>-93737.349999999948</v>
      </c>
      <c r="H129" s="89">
        <v>-92707.439999999944</v>
      </c>
      <c r="I129" s="89">
        <v>-91677.529999999941</v>
      </c>
      <c r="J129" s="89">
        <v>-90647.619999999937</v>
      </c>
      <c r="K129" s="89">
        <v>-89617.709999999934</v>
      </c>
      <c r="L129" s="89">
        <v>-88587.79999999993</v>
      </c>
      <c r="M129" s="89">
        <v>-87557.889999999927</v>
      </c>
      <c r="N129" s="89">
        <v>-86527.979999999923</v>
      </c>
      <c r="O129" s="89">
        <v>-85498.06999999992</v>
      </c>
      <c r="P129" s="89">
        <v>-84468.149999999921</v>
      </c>
      <c r="Q129" s="89">
        <v>-83438.229999999923</v>
      </c>
      <c r="R129" s="89">
        <v>-82408.309999999925</v>
      </c>
      <c r="S129" s="89">
        <v>-81378.389999999927</v>
      </c>
      <c r="T129" s="89">
        <v>-80348.469999999928</v>
      </c>
      <c r="U129" s="89">
        <v>-79318.54999999993</v>
      </c>
      <c r="V129" s="89">
        <v>-78288.629999999932</v>
      </c>
      <c r="W129" s="89">
        <v>-77258.709999999934</v>
      </c>
      <c r="X129" s="89">
        <v>-76228.789999999935</v>
      </c>
      <c r="Y129" s="89">
        <v>-75198.869999999937</v>
      </c>
      <c r="Z129" s="89">
        <v>-74168.949999999939</v>
      </c>
      <c r="AA129" s="89">
        <v>-73139.029999999941</v>
      </c>
      <c r="AB129" s="89">
        <v>-71917.259999999937</v>
      </c>
      <c r="AC129" s="89">
        <v>-70695.489999999932</v>
      </c>
      <c r="AD129" s="89">
        <v>-69473.719999999928</v>
      </c>
      <c r="AE129" s="89">
        <v>-68251.949999999924</v>
      </c>
      <c r="AF129" s="89">
        <v>-67030.17999999992</v>
      </c>
      <c r="AG129" s="89">
        <v>-65808.409999999916</v>
      </c>
      <c r="AH129" s="89">
        <v>-64586.639999999919</v>
      </c>
      <c r="AI129" s="89">
        <v>-63364.869999999923</v>
      </c>
      <c r="AJ129" s="89">
        <v>-62143.099999999926</v>
      </c>
      <c r="AK129" s="89">
        <v>-60921.329999999929</v>
      </c>
      <c r="AL129" s="89">
        <v>-59699.559999999932</v>
      </c>
      <c r="AM129" s="89">
        <v>-58477.789999999935</v>
      </c>
      <c r="AN129" s="89">
        <v>-57256.019999999939</v>
      </c>
      <c r="AO129" s="89">
        <v>-56034.249999999942</v>
      </c>
      <c r="AP129" s="89">
        <v>-54812.479999999945</v>
      </c>
      <c r="AQ129" s="89">
        <v>-53590.709999999948</v>
      </c>
      <c r="AR129" s="89">
        <v>-52368.939999999951</v>
      </c>
      <c r="AS129" s="89">
        <v>-51147.169999999955</v>
      </c>
      <c r="AT129" s="89">
        <v>-49925.399999999958</v>
      </c>
      <c r="AU129" s="89">
        <v>-48703.629999999961</v>
      </c>
      <c r="AV129" s="89">
        <v>-47481.859999999964</v>
      </c>
      <c r="AW129" s="89">
        <v>-46260.089999999967</v>
      </c>
      <c r="AX129" s="89">
        <v>-45038.319999999971</v>
      </c>
      <c r="AY129" s="89">
        <v>-43816.549999999974</v>
      </c>
      <c r="AZ129" s="89">
        <v>-42594.779999999977</v>
      </c>
      <c r="BA129" s="89">
        <v>-41373.00999999998</v>
      </c>
      <c r="BB129" s="89">
        <v>-40151.239999999983</v>
      </c>
      <c r="BC129" s="89">
        <v>-38929.469999999987</v>
      </c>
      <c r="BD129" s="89">
        <v>-37707.69999999999</v>
      </c>
      <c r="BE129" s="89">
        <v>-36485.929999999993</v>
      </c>
      <c r="BF129" s="89">
        <v>-35264.159999999996</v>
      </c>
      <c r="BG129" s="89">
        <v>-34042.39</v>
      </c>
      <c r="BH129" s="89">
        <v>-32820.620000000003</v>
      </c>
      <c r="BI129" s="89">
        <v>-31598.850000000002</v>
      </c>
      <c r="BJ129" s="89">
        <v>-30377.08</v>
      </c>
      <c r="BK129" s="89">
        <v>-29155.31</v>
      </c>
      <c r="BL129" s="89">
        <v>-27933.54</v>
      </c>
      <c r="BM129" s="89">
        <v>-26711.77</v>
      </c>
      <c r="BN129" s="89">
        <v>-25490</v>
      </c>
      <c r="BO129" s="89">
        <v>-24268.23</v>
      </c>
      <c r="BP129" s="89">
        <v>-23046.46</v>
      </c>
      <c r="BQ129" s="89">
        <v>-21824.69</v>
      </c>
      <c r="BR129" s="89">
        <v>-20602.919999999998</v>
      </c>
      <c r="BS129" s="89">
        <v>-19381.149999999998</v>
      </c>
      <c r="BT129" s="89">
        <v>-18159.379999999997</v>
      </c>
      <c r="BU129" s="89">
        <v>-16937.609999999997</v>
      </c>
      <c r="BV129" s="89">
        <v>-15715.839999999997</v>
      </c>
      <c r="BW129" s="89">
        <v>-14494.069999999996</v>
      </c>
      <c r="BX129" s="111">
        <v>-85498.06999999992</v>
      </c>
      <c r="BY129" s="111">
        <v>-73139.029999999941</v>
      </c>
      <c r="BZ129" s="111">
        <v>-58477.789999999935</v>
      </c>
      <c r="CA129" s="111">
        <v>-43816.549999999974</v>
      </c>
      <c r="CB129" s="111">
        <v>-29155.31</v>
      </c>
      <c r="CC129" s="111">
        <v>-14494.069999999996</v>
      </c>
      <c r="CD129" s="112">
        <v>-91677.53</v>
      </c>
      <c r="CE129" s="112">
        <v>-79318.55</v>
      </c>
      <c r="CF129" s="112">
        <v>-65808.41</v>
      </c>
      <c r="CG129" s="112">
        <v>-51147.17</v>
      </c>
      <c r="CH129" s="112">
        <v>-36485.93</v>
      </c>
      <c r="CI129" s="112">
        <v>-21824.69</v>
      </c>
    </row>
    <row r="130" spans="1:87" x14ac:dyDescent="0.3">
      <c r="A130" s="189">
        <v>34135</v>
      </c>
      <c r="B130" s="180" t="s">
        <v>440</v>
      </c>
      <c r="C130" s="72">
        <v>-97470.419999999984</v>
      </c>
      <c r="D130" s="89">
        <v>-94562.339999999982</v>
      </c>
      <c r="E130" s="89">
        <v>-91654.25999999998</v>
      </c>
      <c r="F130" s="89">
        <v>-88746.179999999978</v>
      </c>
      <c r="G130" s="89">
        <v>-85838.099999999977</v>
      </c>
      <c r="H130" s="89">
        <v>-82930.019999999975</v>
      </c>
      <c r="I130" s="89">
        <v>-80021.939999999973</v>
      </c>
      <c r="J130" s="89">
        <v>-77113.859999999971</v>
      </c>
      <c r="K130" s="89">
        <v>-74205.77999999997</v>
      </c>
      <c r="L130" s="89">
        <v>-71297.699999999968</v>
      </c>
      <c r="M130" s="89">
        <v>-68389.619999999966</v>
      </c>
      <c r="N130" s="89">
        <v>-65481.539999999964</v>
      </c>
      <c r="O130" s="89">
        <v>-62573.459999999963</v>
      </c>
      <c r="P130" s="89">
        <v>-59665.369999999966</v>
      </c>
      <c r="Q130" s="89">
        <v>-56757.27999999997</v>
      </c>
      <c r="R130" s="89">
        <v>-53849.189999999973</v>
      </c>
      <c r="S130" s="89">
        <v>-50941.099999999977</v>
      </c>
      <c r="T130" s="89">
        <v>-48033.00999999998</v>
      </c>
      <c r="U130" s="89">
        <v>-45124.919999999984</v>
      </c>
      <c r="V130" s="89">
        <v>-42216.829999999987</v>
      </c>
      <c r="W130" s="89">
        <v>-39308.739999999991</v>
      </c>
      <c r="X130" s="89">
        <v>-36400.649999999994</v>
      </c>
      <c r="Y130" s="89">
        <v>-33492.559999999998</v>
      </c>
      <c r="Z130" s="89">
        <v>-30584.469999999998</v>
      </c>
      <c r="AA130" s="89">
        <v>-27676.379999999997</v>
      </c>
      <c r="AB130" s="89">
        <v>-24464.269999999997</v>
      </c>
      <c r="AC130" s="89">
        <v>-21252.159999999996</v>
      </c>
      <c r="AD130" s="89">
        <v>-18040.049999999996</v>
      </c>
      <c r="AE130" s="89">
        <v>-14827.939999999995</v>
      </c>
      <c r="AF130" s="89">
        <v>-11615.829999999994</v>
      </c>
      <c r="AG130" s="89">
        <v>-8403.7199999999939</v>
      </c>
      <c r="AH130" s="89">
        <v>-5191.6099999999933</v>
      </c>
      <c r="AI130" s="89">
        <v>-1979.4999999999932</v>
      </c>
      <c r="AJ130" s="89">
        <v>1232.6100000000069</v>
      </c>
      <c r="AK130" s="89">
        <v>4444.7200000000066</v>
      </c>
      <c r="AL130" s="89">
        <v>7656.8300000000072</v>
      </c>
      <c r="AM130" s="89">
        <v>10868.940000000008</v>
      </c>
      <c r="AN130" s="89">
        <v>14081.050000000008</v>
      </c>
      <c r="AO130" s="89">
        <v>17293.160000000007</v>
      </c>
      <c r="AP130" s="89">
        <v>20505.270000000008</v>
      </c>
      <c r="AQ130" s="89">
        <v>23717.380000000008</v>
      </c>
      <c r="AR130" s="89">
        <v>26929.490000000009</v>
      </c>
      <c r="AS130" s="89">
        <v>30141.600000000009</v>
      </c>
      <c r="AT130" s="89">
        <v>33353.710000000006</v>
      </c>
      <c r="AU130" s="89">
        <v>36565.820000000007</v>
      </c>
      <c r="AV130" s="89">
        <v>39777.930000000008</v>
      </c>
      <c r="AW130" s="89">
        <v>42990.040000000008</v>
      </c>
      <c r="AX130" s="89">
        <v>46202.150000000009</v>
      </c>
      <c r="AY130" s="89">
        <v>49414.260000000009</v>
      </c>
      <c r="AZ130" s="89">
        <v>52626.37000000001</v>
      </c>
      <c r="BA130" s="89">
        <v>55838.48000000001</v>
      </c>
      <c r="BB130" s="89">
        <v>59050.590000000011</v>
      </c>
      <c r="BC130" s="89">
        <v>62262.700000000012</v>
      </c>
      <c r="BD130" s="89">
        <v>65474.810000000012</v>
      </c>
      <c r="BE130" s="89">
        <v>68686.920000000013</v>
      </c>
      <c r="BF130" s="89">
        <v>71899.030000000013</v>
      </c>
      <c r="BG130" s="89">
        <v>75111.140000000014</v>
      </c>
      <c r="BH130" s="89">
        <v>78323.250000000015</v>
      </c>
      <c r="BI130" s="89">
        <v>81535.360000000015</v>
      </c>
      <c r="BJ130" s="89">
        <v>84747.470000000016</v>
      </c>
      <c r="BK130" s="89">
        <v>87959.580000000016</v>
      </c>
      <c r="BL130" s="89">
        <v>91171.690000000017</v>
      </c>
      <c r="BM130" s="89">
        <v>94383.800000000017</v>
      </c>
      <c r="BN130" s="89">
        <v>97595.910000000018</v>
      </c>
      <c r="BO130" s="89">
        <v>100808.02000000002</v>
      </c>
      <c r="BP130" s="89">
        <v>104020.13000000002</v>
      </c>
      <c r="BQ130" s="89">
        <v>107232.24000000002</v>
      </c>
      <c r="BR130" s="89">
        <v>110444.35000000002</v>
      </c>
      <c r="BS130" s="89">
        <v>113656.46000000002</v>
      </c>
      <c r="BT130" s="89">
        <v>116868.57000000002</v>
      </c>
      <c r="BU130" s="89">
        <v>120080.68000000002</v>
      </c>
      <c r="BV130" s="89">
        <v>123292.79000000002</v>
      </c>
      <c r="BW130" s="89">
        <v>126504.90000000002</v>
      </c>
      <c r="BX130" s="111">
        <v>-62573.459999999963</v>
      </c>
      <c r="BY130" s="111">
        <v>-27676.379999999997</v>
      </c>
      <c r="BZ130" s="111">
        <v>10868.940000000008</v>
      </c>
      <c r="CA130" s="111">
        <v>49414.260000000009</v>
      </c>
      <c r="CB130" s="111">
        <v>87959.580000000016</v>
      </c>
      <c r="CC130" s="111">
        <v>126504.90000000002</v>
      </c>
      <c r="CD130" s="112">
        <v>-80021.94</v>
      </c>
      <c r="CE130" s="112">
        <v>-45124.92</v>
      </c>
      <c r="CF130" s="112">
        <v>-8403.7199999999993</v>
      </c>
      <c r="CG130" s="112">
        <v>30141.599999999999</v>
      </c>
      <c r="CH130" s="112">
        <v>68686.92</v>
      </c>
      <c r="CI130" s="112">
        <v>107232.24</v>
      </c>
    </row>
    <row r="131" spans="1:87" x14ac:dyDescent="0.3">
      <c r="A131" s="189">
        <v>34136</v>
      </c>
      <c r="B131" s="180" t="s">
        <v>441</v>
      </c>
      <c r="C131" s="72">
        <v>530401.39999999991</v>
      </c>
      <c r="D131" s="89">
        <v>537263.32999999996</v>
      </c>
      <c r="E131" s="89">
        <v>544125.26</v>
      </c>
      <c r="F131" s="89">
        <v>550987.19000000006</v>
      </c>
      <c r="G131" s="89">
        <v>557849.12000000011</v>
      </c>
      <c r="H131" s="89">
        <v>564711.05000000016</v>
      </c>
      <c r="I131" s="89">
        <v>571572.98000000021</v>
      </c>
      <c r="J131" s="89">
        <v>578434.91000000027</v>
      </c>
      <c r="K131" s="89">
        <v>585296.84000000032</v>
      </c>
      <c r="L131" s="89">
        <v>592158.77000000037</v>
      </c>
      <c r="M131" s="89">
        <v>599020.70000000042</v>
      </c>
      <c r="N131" s="89">
        <v>605882.63000000047</v>
      </c>
      <c r="O131" s="89">
        <v>612744.56000000052</v>
      </c>
      <c r="P131" s="89">
        <v>619606.49000000057</v>
      </c>
      <c r="Q131" s="89">
        <v>626468.42000000062</v>
      </c>
      <c r="R131" s="89">
        <v>633330.35000000068</v>
      </c>
      <c r="S131" s="89">
        <v>640192.28000000073</v>
      </c>
      <c r="T131" s="89">
        <v>647054.21000000078</v>
      </c>
      <c r="U131" s="89">
        <v>653916.14000000083</v>
      </c>
      <c r="V131" s="89">
        <v>660778.07000000088</v>
      </c>
      <c r="W131" s="89">
        <v>667640.00000000093</v>
      </c>
      <c r="X131" s="89">
        <v>674501.93000000098</v>
      </c>
      <c r="Y131" s="89">
        <v>681363.86000000103</v>
      </c>
      <c r="Z131" s="89">
        <v>688225.79000000108</v>
      </c>
      <c r="AA131" s="89">
        <v>695087.72000000114</v>
      </c>
      <c r="AB131" s="89">
        <v>703100.69000000111</v>
      </c>
      <c r="AC131" s="89">
        <v>711113.66000000108</v>
      </c>
      <c r="AD131" s="89">
        <v>719126.63000000105</v>
      </c>
      <c r="AE131" s="89">
        <v>727139.60000000102</v>
      </c>
      <c r="AF131" s="89">
        <v>735152.570000001</v>
      </c>
      <c r="AG131" s="89">
        <v>743165.54000000097</v>
      </c>
      <c r="AH131" s="89">
        <v>751178.51000000094</v>
      </c>
      <c r="AI131" s="89">
        <v>759191.48000000091</v>
      </c>
      <c r="AJ131" s="89">
        <v>767204.45000000088</v>
      </c>
      <c r="AK131" s="89">
        <v>775217.42000000086</v>
      </c>
      <c r="AL131" s="89">
        <v>783230.39000000083</v>
      </c>
      <c r="AM131" s="89">
        <v>791243.3600000008</v>
      </c>
      <c r="AN131" s="89">
        <v>799256.33000000077</v>
      </c>
      <c r="AO131" s="89">
        <v>807269.30000000075</v>
      </c>
      <c r="AP131" s="89">
        <v>815282.27000000072</v>
      </c>
      <c r="AQ131" s="89">
        <v>823295.24000000069</v>
      </c>
      <c r="AR131" s="89">
        <v>831308.21000000066</v>
      </c>
      <c r="AS131" s="89">
        <v>839321.18000000063</v>
      </c>
      <c r="AT131" s="89">
        <v>847334.15000000061</v>
      </c>
      <c r="AU131" s="89">
        <v>855347.12000000058</v>
      </c>
      <c r="AV131" s="89">
        <v>863360.09000000055</v>
      </c>
      <c r="AW131" s="89">
        <v>871373.06000000052</v>
      </c>
      <c r="AX131" s="89">
        <v>879386.03000000049</v>
      </c>
      <c r="AY131" s="89">
        <v>887399.00000000047</v>
      </c>
      <c r="AZ131" s="89">
        <v>895411.97000000044</v>
      </c>
      <c r="BA131" s="89">
        <v>903424.94000000041</v>
      </c>
      <c r="BB131" s="89">
        <v>911437.91000000038</v>
      </c>
      <c r="BC131" s="89">
        <v>919450.88000000035</v>
      </c>
      <c r="BD131" s="89">
        <v>927463.85000000033</v>
      </c>
      <c r="BE131" s="89">
        <v>935476.8200000003</v>
      </c>
      <c r="BF131" s="89">
        <v>943489.79000000027</v>
      </c>
      <c r="BG131" s="89">
        <v>951502.76000000024</v>
      </c>
      <c r="BH131" s="89">
        <v>959515.73000000021</v>
      </c>
      <c r="BI131" s="89">
        <v>967528.70000000019</v>
      </c>
      <c r="BJ131" s="89">
        <v>975541.67000000016</v>
      </c>
      <c r="BK131" s="89">
        <v>983554.64000000013</v>
      </c>
      <c r="BL131" s="89">
        <v>991567.6100000001</v>
      </c>
      <c r="BM131" s="89">
        <v>999580.58000000007</v>
      </c>
      <c r="BN131" s="89">
        <v>1007593.55</v>
      </c>
      <c r="BO131" s="89">
        <v>1015606.52</v>
      </c>
      <c r="BP131" s="89">
        <v>1023619.49</v>
      </c>
      <c r="BQ131" s="89">
        <v>1031632.46</v>
      </c>
      <c r="BR131" s="89">
        <v>1039645.4299999999</v>
      </c>
      <c r="BS131" s="89">
        <v>1047658.3999999999</v>
      </c>
      <c r="BT131" s="89">
        <v>1055671.3699999999</v>
      </c>
      <c r="BU131" s="89">
        <v>1063684.3399999999</v>
      </c>
      <c r="BV131" s="89">
        <v>1071697.3099999998</v>
      </c>
      <c r="BW131" s="89">
        <v>1079710.2799999998</v>
      </c>
      <c r="BX131" s="111">
        <v>612744.56000000052</v>
      </c>
      <c r="BY131" s="111">
        <v>695087.72000000114</v>
      </c>
      <c r="BZ131" s="111">
        <v>791243.3600000008</v>
      </c>
      <c r="CA131" s="111">
        <v>887399.00000000047</v>
      </c>
      <c r="CB131" s="111">
        <v>983554.64000000013</v>
      </c>
      <c r="CC131" s="111">
        <v>1079710.2799999998</v>
      </c>
      <c r="CD131" s="112">
        <v>571572.98</v>
      </c>
      <c r="CE131" s="112">
        <v>653916.14</v>
      </c>
      <c r="CF131" s="112">
        <v>743165.54</v>
      </c>
      <c r="CG131" s="112">
        <v>839321.18</v>
      </c>
      <c r="CH131" s="112">
        <v>935476.82</v>
      </c>
      <c r="CI131" s="112">
        <v>1031632.46</v>
      </c>
    </row>
    <row r="132" spans="1:87" x14ac:dyDescent="0.3">
      <c r="A132" s="189">
        <v>34141</v>
      </c>
      <c r="B132" s="180" t="s">
        <v>442</v>
      </c>
      <c r="C132" s="72">
        <v>0</v>
      </c>
      <c r="D132" s="89">
        <v>0</v>
      </c>
      <c r="E132" s="89">
        <v>0</v>
      </c>
      <c r="F132" s="89">
        <v>0</v>
      </c>
      <c r="G132" s="89">
        <v>0</v>
      </c>
      <c r="H132" s="89">
        <v>0</v>
      </c>
      <c r="I132" s="89">
        <v>0</v>
      </c>
      <c r="J132" s="89">
        <v>0</v>
      </c>
      <c r="K132" s="89">
        <v>0</v>
      </c>
      <c r="L132" s="89">
        <v>0</v>
      </c>
      <c r="M132" s="89">
        <v>0</v>
      </c>
      <c r="N132" s="89">
        <v>0</v>
      </c>
      <c r="O132" s="89">
        <v>0</v>
      </c>
      <c r="P132" s="89">
        <v>0</v>
      </c>
      <c r="Q132" s="89">
        <v>0</v>
      </c>
      <c r="R132" s="89">
        <v>0</v>
      </c>
      <c r="S132" s="89">
        <v>0</v>
      </c>
      <c r="T132" s="89">
        <v>0</v>
      </c>
      <c r="U132" s="89">
        <v>0</v>
      </c>
      <c r="V132" s="89">
        <v>0</v>
      </c>
      <c r="W132" s="89">
        <v>0</v>
      </c>
      <c r="X132" s="89">
        <v>0</v>
      </c>
      <c r="Y132" s="89">
        <v>0</v>
      </c>
      <c r="Z132" s="89">
        <v>0</v>
      </c>
      <c r="AA132" s="89">
        <v>0</v>
      </c>
      <c r="AB132" s="89">
        <v>0</v>
      </c>
      <c r="AC132" s="89">
        <v>0</v>
      </c>
      <c r="AD132" s="89">
        <v>0</v>
      </c>
      <c r="AE132" s="89">
        <v>0</v>
      </c>
      <c r="AF132" s="89">
        <v>0</v>
      </c>
      <c r="AG132" s="89">
        <v>0</v>
      </c>
      <c r="AH132" s="89">
        <v>0</v>
      </c>
      <c r="AI132" s="89">
        <v>0</v>
      </c>
      <c r="AJ132" s="89">
        <v>0</v>
      </c>
      <c r="AK132" s="89">
        <v>0</v>
      </c>
      <c r="AL132" s="89">
        <v>0</v>
      </c>
      <c r="AM132" s="89">
        <v>0</v>
      </c>
      <c r="AN132" s="89">
        <v>0</v>
      </c>
      <c r="AO132" s="89">
        <v>0</v>
      </c>
      <c r="AP132" s="89">
        <v>0</v>
      </c>
      <c r="AQ132" s="89">
        <v>0</v>
      </c>
      <c r="AR132" s="89">
        <v>0</v>
      </c>
      <c r="AS132" s="89">
        <v>0</v>
      </c>
      <c r="AT132" s="89">
        <v>0</v>
      </c>
      <c r="AU132" s="89">
        <v>0</v>
      </c>
      <c r="AV132" s="89">
        <v>0</v>
      </c>
      <c r="AW132" s="89">
        <v>0</v>
      </c>
      <c r="AX132" s="89">
        <v>0</v>
      </c>
      <c r="AY132" s="89">
        <v>0</v>
      </c>
      <c r="AZ132" s="89">
        <v>0</v>
      </c>
      <c r="BA132" s="89">
        <v>0</v>
      </c>
      <c r="BB132" s="89">
        <v>0</v>
      </c>
      <c r="BC132" s="89">
        <v>0</v>
      </c>
      <c r="BD132" s="89">
        <v>0</v>
      </c>
      <c r="BE132" s="89">
        <v>0</v>
      </c>
      <c r="BF132" s="89">
        <v>0</v>
      </c>
      <c r="BG132" s="89">
        <v>0</v>
      </c>
      <c r="BH132" s="89">
        <v>0</v>
      </c>
      <c r="BI132" s="89">
        <v>0</v>
      </c>
      <c r="BJ132" s="89">
        <v>0</v>
      </c>
      <c r="BK132" s="89">
        <v>0</v>
      </c>
      <c r="BL132" s="89">
        <v>0</v>
      </c>
      <c r="BM132" s="89">
        <v>0</v>
      </c>
      <c r="BN132" s="89">
        <v>0</v>
      </c>
      <c r="BO132" s="89">
        <v>0</v>
      </c>
      <c r="BP132" s="89">
        <v>0</v>
      </c>
      <c r="BQ132" s="89">
        <v>0</v>
      </c>
      <c r="BR132" s="89">
        <v>0</v>
      </c>
      <c r="BS132" s="89">
        <v>0</v>
      </c>
      <c r="BT132" s="89">
        <v>0</v>
      </c>
      <c r="BU132" s="89">
        <v>0</v>
      </c>
      <c r="BV132" s="89">
        <v>0</v>
      </c>
      <c r="BW132" s="89">
        <v>0</v>
      </c>
      <c r="BX132" s="111">
        <v>0</v>
      </c>
      <c r="BY132" s="111">
        <v>0</v>
      </c>
      <c r="BZ132" s="111">
        <v>0</v>
      </c>
      <c r="CA132" s="111">
        <v>0</v>
      </c>
      <c r="CB132" s="111">
        <v>0</v>
      </c>
      <c r="CC132" s="111">
        <v>0</v>
      </c>
      <c r="CD132" s="112">
        <v>0</v>
      </c>
      <c r="CE132" s="112">
        <v>0</v>
      </c>
      <c r="CF132" s="112">
        <v>0</v>
      </c>
      <c r="CG132" s="112">
        <v>0</v>
      </c>
      <c r="CH132" s="112">
        <v>0</v>
      </c>
      <c r="CI132" s="112">
        <v>0</v>
      </c>
    </row>
    <row r="133" spans="1:87" x14ac:dyDescent="0.3">
      <c r="A133" s="189">
        <v>34142</v>
      </c>
      <c r="B133" s="180" t="s">
        <v>443</v>
      </c>
      <c r="C133" s="72">
        <v>0</v>
      </c>
      <c r="D133" s="89">
        <v>0</v>
      </c>
      <c r="E133" s="89">
        <v>0</v>
      </c>
      <c r="F133" s="89">
        <v>0</v>
      </c>
      <c r="G133" s="89">
        <v>0</v>
      </c>
      <c r="H133" s="89">
        <v>0</v>
      </c>
      <c r="I133" s="89">
        <v>0</v>
      </c>
      <c r="J133" s="89">
        <v>0</v>
      </c>
      <c r="K133" s="89">
        <v>0</v>
      </c>
      <c r="L133" s="89">
        <v>0</v>
      </c>
      <c r="M133" s="89">
        <v>0</v>
      </c>
      <c r="N133" s="89">
        <v>0</v>
      </c>
      <c r="O133" s="89">
        <v>0</v>
      </c>
      <c r="P133" s="89">
        <v>0</v>
      </c>
      <c r="Q133" s="89">
        <v>0</v>
      </c>
      <c r="R133" s="89">
        <v>0</v>
      </c>
      <c r="S133" s="89">
        <v>0</v>
      </c>
      <c r="T133" s="89">
        <v>0</v>
      </c>
      <c r="U133" s="89">
        <v>0</v>
      </c>
      <c r="V133" s="89">
        <v>0</v>
      </c>
      <c r="W133" s="89">
        <v>0</v>
      </c>
      <c r="X133" s="89">
        <v>0</v>
      </c>
      <c r="Y133" s="89">
        <v>0</v>
      </c>
      <c r="Z133" s="89">
        <v>0</v>
      </c>
      <c r="AA133" s="89">
        <v>0</v>
      </c>
      <c r="AB133" s="89">
        <v>0</v>
      </c>
      <c r="AC133" s="89">
        <v>0</v>
      </c>
      <c r="AD133" s="89">
        <v>0</v>
      </c>
      <c r="AE133" s="89">
        <v>0</v>
      </c>
      <c r="AF133" s="89">
        <v>0</v>
      </c>
      <c r="AG133" s="89">
        <v>0</v>
      </c>
      <c r="AH133" s="89">
        <v>0</v>
      </c>
      <c r="AI133" s="89">
        <v>0</v>
      </c>
      <c r="AJ133" s="89">
        <v>0</v>
      </c>
      <c r="AK133" s="89">
        <v>0</v>
      </c>
      <c r="AL133" s="89">
        <v>0</v>
      </c>
      <c r="AM133" s="89">
        <v>0</v>
      </c>
      <c r="AN133" s="89">
        <v>0</v>
      </c>
      <c r="AO133" s="89">
        <v>0</v>
      </c>
      <c r="AP133" s="89">
        <v>0</v>
      </c>
      <c r="AQ133" s="89">
        <v>0</v>
      </c>
      <c r="AR133" s="89">
        <v>0</v>
      </c>
      <c r="AS133" s="89">
        <v>0</v>
      </c>
      <c r="AT133" s="89">
        <v>0</v>
      </c>
      <c r="AU133" s="89">
        <v>0</v>
      </c>
      <c r="AV133" s="89">
        <v>0</v>
      </c>
      <c r="AW133" s="89">
        <v>0</v>
      </c>
      <c r="AX133" s="89">
        <v>0</v>
      </c>
      <c r="AY133" s="89">
        <v>0</v>
      </c>
      <c r="AZ133" s="89">
        <v>0</v>
      </c>
      <c r="BA133" s="89">
        <v>0</v>
      </c>
      <c r="BB133" s="89">
        <v>0</v>
      </c>
      <c r="BC133" s="89">
        <v>0</v>
      </c>
      <c r="BD133" s="89">
        <v>0</v>
      </c>
      <c r="BE133" s="89">
        <v>0</v>
      </c>
      <c r="BF133" s="89">
        <v>0</v>
      </c>
      <c r="BG133" s="89">
        <v>0</v>
      </c>
      <c r="BH133" s="89">
        <v>0</v>
      </c>
      <c r="BI133" s="89">
        <v>0</v>
      </c>
      <c r="BJ133" s="89">
        <v>0</v>
      </c>
      <c r="BK133" s="89">
        <v>0</v>
      </c>
      <c r="BL133" s="89">
        <v>0</v>
      </c>
      <c r="BM133" s="89">
        <v>0</v>
      </c>
      <c r="BN133" s="89">
        <v>0</v>
      </c>
      <c r="BO133" s="89">
        <v>0</v>
      </c>
      <c r="BP133" s="89">
        <v>0</v>
      </c>
      <c r="BQ133" s="89">
        <v>0</v>
      </c>
      <c r="BR133" s="89">
        <v>0</v>
      </c>
      <c r="BS133" s="89">
        <v>0</v>
      </c>
      <c r="BT133" s="89">
        <v>0</v>
      </c>
      <c r="BU133" s="89">
        <v>0</v>
      </c>
      <c r="BV133" s="89">
        <v>0</v>
      </c>
      <c r="BW133" s="89">
        <v>0</v>
      </c>
      <c r="BX133" s="111">
        <v>0</v>
      </c>
      <c r="BY133" s="111">
        <v>0</v>
      </c>
      <c r="BZ133" s="111">
        <v>0</v>
      </c>
      <c r="CA133" s="111">
        <v>0</v>
      </c>
      <c r="CB133" s="111">
        <v>0</v>
      </c>
      <c r="CC133" s="111">
        <v>0</v>
      </c>
      <c r="CD133" s="112">
        <v>0</v>
      </c>
      <c r="CE133" s="112">
        <v>0</v>
      </c>
      <c r="CF133" s="112">
        <v>0</v>
      </c>
      <c r="CG133" s="112">
        <v>0</v>
      </c>
      <c r="CH133" s="112">
        <v>0</v>
      </c>
      <c r="CI133" s="112">
        <v>0</v>
      </c>
    </row>
    <row r="134" spans="1:87" x14ac:dyDescent="0.3">
      <c r="A134" s="189">
        <v>34143</v>
      </c>
      <c r="B134" s="180" t="s">
        <v>444</v>
      </c>
      <c r="C134" s="72">
        <v>1405325.2499999998</v>
      </c>
      <c r="D134" s="89">
        <v>1410648.2299999997</v>
      </c>
      <c r="E134" s="89">
        <v>1416618.1399999997</v>
      </c>
      <c r="F134" s="89">
        <v>1422896.6499999997</v>
      </c>
      <c r="G134" s="89">
        <v>1427530.6699999997</v>
      </c>
      <c r="H134" s="89">
        <v>1432644.2599999995</v>
      </c>
      <c r="I134" s="89">
        <v>1438475.9899999995</v>
      </c>
      <c r="J134" s="89">
        <v>1443460.9999999995</v>
      </c>
      <c r="K134" s="89">
        <v>1448242.2799999993</v>
      </c>
      <c r="L134" s="89">
        <v>1454838.4499999993</v>
      </c>
      <c r="M134" s="89">
        <v>1460014.5299999993</v>
      </c>
      <c r="N134" s="89">
        <v>1465275.8699999994</v>
      </c>
      <c r="O134" s="89">
        <v>1471410.2599999993</v>
      </c>
      <c r="P134" s="89">
        <v>1476945.7499999993</v>
      </c>
      <c r="Q134" s="89">
        <v>1482481.2399999993</v>
      </c>
      <c r="R134" s="89">
        <v>1488016.7299999993</v>
      </c>
      <c r="S134" s="89">
        <v>1493552.2199999993</v>
      </c>
      <c r="T134" s="89">
        <v>1499087.7099999993</v>
      </c>
      <c r="U134" s="89">
        <v>1504623.1999999993</v>
      </c>
      <c r="V134" s="89">
        <v>1510158.6899999992</v>
      </c>
      <c r="W134" s="89">
        <v>1515694.1799999992</v>
      </c>
      <c r="X134" s="89">
        <v>1521229.6699999992</v>
      </c>
      <c r="Y134" s="89">
        <v>1526765.1599999992</v>
      </c>
      <c r="Z134" s="89">
        <v>1532300.6499999992</v>
      </c>
      <c r="AA134" s="89">
        <v>1537836.1399999992</v>
      </c>
      <c r="AB134" s="89">
        <v>1544383.2899999991</v>
      </c>
      <c r="AC134" s="89">
        <v>1550930.439999999</v>
      </c>
      <c r="AD134" s="89">
        <v>1557477.5899999989</v>
      </c>
      <c r="AE134" s="89">
        <v>1564024.7399999988</v>
      </c>
      <c r="AF134" s="89">
        <v>1570571.8899999987</v>
      </c>
      <c r="AG134" s="89">
        <v>1577119.0399999986</v>
      </c>
      <c r="AH134" s="89">
        <v>1583666.1899999985</v>
      </c>
      <c r="AI134" s="89">
        <v>1590213.3399999985</v>
      </c>
      <c r="AJ134" s="89">
        <v>1596760.4899999984</v>
      </c>
      <c r="AK134" s="89">
        <v>1603307.6399999983</v>
      </c>
      <c r="AL134" s="89">
        <v>1609854.7899999982</v>
      </c>
      <c r="AM134" s="89">
        <v>1616401.9399999981</v>
      </c>
      <c r="AN134" s="89">
        <v>1622949.089999998</v>
      </c>
      <c r="AO134" s="89">
        <v>1629496.2399999979</v>
      </c>
      <c r="AP134" s="89">
        <v>1636043.3899999978</v>
      </c>
      <c r="AQ134" s="89">
        <v>1642590.5399999977</v>
      </c>
      <c r="AR134" s="89">
        <v>1649137.6899999976</v>
      </c>
      <c r="AS134" s="89">
        <v>1655684.8399999975</v>
      </c>
      <c r="AT134" s="89">
        <v>1662231.9899999974</v>
      </c>
      <c r="AU134" s="89">
        <v>1668779.1399999973</v>
      </c>
      <c r="AV134" s="89">
        <v>1675326.2899999972</v>
      </c>
      <c r="AW134" s="89">
        <v>1681873.4399999972</v>
      </c>
      <c r="AX134" s="89">
        <v>1688420.5899999971</v>
      </c>
      <c r="AY134" s="89">
        <v>1694967.739999997</v>
      </c>
      <c r="AZ134" s="89">
        <v>1701514.8899999969</v>
      </c>
      <c r="BA134" s="89">
        <v>1708062.0399999968</v>
      </c>
      <c r="BB134" s="89">
        <v>1714609.1899999967</v>
      </c>
      <c r="BC134" s="89">
        <v>1721156.3399999966</v>
      </c>
      <c r="BD134" s="89">
        <v>1727703.4899999965</v>
      </c>
      <c r="BE134" s="89">
        <v>1734250.6399999964</v>
      </c>
      <c r="BF134" s="89">
        <v>1740797.7899999963</v>
      </c>
      <c r="BG134" s="89">
        <v>1747344.9399999962</v>
      </c>
      <c r="BH134" s="89">
        <v>1753892.0899999961</v>
      </c>
      <c r="BI134" s="89">
        <v>1760439.239999996</v>
      </c>
      <c r="BJ134" s="89">
        <v>1766986.3899999959</v>
      </c>
      <c r="BK134" s="89">
        <v>1773533.5399999958</v>
      </c>
      <c r="BL134" s="89">
        <v>1780080.6899999958</v>
      </c>
      <c r="BM134" s="89">
        <v>1786627.8399999957</v>
      </c>
      <c r="BN134" s="89">
        <v>1793174.9899999956</v>
      </c>
      <c r="BO134" s="89">
        <v>1799722.1399999955</v>
      </c>
      <c r="BP134" s="89">
        <v>1806269.2899999954</v>
      </c>
      <c r="BQ134" s="89">
        <v>1812816.4399999953</v>
      </c>
      <c r="BR134" s="89">
        <v>1819363.5899999952</v>
      </c>
      <c r="BS134" s="89">
        <v>1825910.7399999951</v>
      </c>
      <c r="BT134" s="89">
        <v>1832457.889999995</v>
      </c>
      <c r="BU134" s="89">
        <v>1839005.0399999949</v>
      </c>
      <c r="BV134" s="89">
        <v>1845552.1899999948</v>
      </c>
      <c r="BW134" s="89">
        <v>1852099.3399999947</v>
      </c>
      <c r="BX134" s="111">
        <v>1471410.2599999993</v>
      </c>
      <c r="BY134" s="111">
        <v>1537836.1399999992</v>
      </c>
      <c r="BZ134" s="111">
        <v>1616401.9399999981</v>
      </c>
      <c r="CA134" s="111">
        <v>1694967.739999997</v>
      </c>
      <c r="CB134" s="111">
        <v>1773533.5399999958</v>
      </c>
      <c r="CC134" s="111">
        <v>1852099.3399999947</v>
      </c>
      <c r="CD134" s="112">
        <v>1438260.12</v>
      </c>
      <c r="CE134" s="112">
        <v>1504623.2</v>
      </c>
      <c r="CF134" s="112">
        <v>1577119.04</v>
      </c>
      <c r="CG134" s="112">
        <v>1655684.84</v>
      </c>
      <c r="CH134" s="112">
        <v>1734250.64</v>
      </c>
      <c r="CI134" s="112">
        <v>1812816.44</v>
      </c>
    </row>
    <row r="135" spans="1:87" x14ac:dyDescent="0.3">
      <c r="A135" s="189">
        <v>34144</v>
      </c>
      <c r="B135" s="180" t="s">
        <v>445</v>
      </c>
      <c r="C135" s="72">
        <v>810406.46</v>
      </c>
      <c r="D135" s="89">
        <v>820339.71</v>
      </c>
      <c r="E135" s="89">
        <v>830272.96</v>
      </c>
      <c r="F135" s="89">
        <v>840206.21</v>
      </c>
      <c r="G135" s="89">
        <v>850139.46</v>
      </c>
      <c r="H135" s="89">
        <v>860072.71</v>
      </c>
      <c r="I135" s="89">
        <v>870005.96</v>
      </c>
      <c r="J135" s="89">
        <v>879939.21</v>
      </c>
      <c r="K135" s="89">
        <v>889872.46</v>
      </c>
      <c r="L135" s="89">
        <v>899805.71</v>
      </c>
      <c r="M135" s="89">
        <v>909738.96</v>
      </c>
      <c r="N135" s="89">
        <v>919672.21</v>
      </c>
      <c r="O135" s="89">
        <v>929605.46</v>
      </c>
      <c r="P135" s="89">
        <v>939613.11</v>
      </c>
      <c r="Q135" s="89">
        <v>949620.76</v>
      </c>
      <c r="R135" s="89">
        <v>959628.41</v>
      </c>
      <c r="S135" s="89">
        <v>969636.06</v>
      </c>
      <c r="T135" s="89">
        <v>979643.71000000008</v>
      </c>
      <c r="U135" s="89">
        <v>989651.3600000001</v>
      </c>
      <c r="V135" s="89">
        <v>999659.01000000013</v>
      </c>
      <c r="W135" s="89">
        <v>1009666.6600000001</v>
      </c>
      <c r="X135" s="89">
        <v>1019674.3100000002</v>
      </c>
      <c r="Y135" s="89">
        <v>1029681.9600000002</v>
      </c>
      <c r="Z135" s="89">
        <v>1039689.6100000002</v>
      </c>
      <c r="AA135" s="89">
        <v>1049697.2600000002</v>
      </c>
      <c r="AB135" s="89">
        <v>1059093.3300000003</v>
      </c>
      <c r="AC135" s="89">
        <v>1068489.4000000004</v>
      </c>
      <c r="AD135" s="89">
        <v>1077885.4700000004</v>
      </c>
      <c r="AE135" s="89">
        <v>1087281.5400000005</v>
      </c>
      <c r="AF135" s="89">
        <v>1096677.6100000006</v>
      </c>
      <c r="AG135" s="89">
        <v>1106073.6800000006</v>
      </c>
      <c r="AH135" s="89">
        <v>1115469.7500000007</v>
      </c>
      <c r="AI135" s="89">
        <v>1124865.8200000008</v>
      </c>
      <c r="AJ135" s="89">
        <v>1134261.8900000008</v>
      </c>
      <c r="AK135" s="89">
        <v>1143657.9600000009</v>
      </c>
      <c r="AL135" s="89">
        <v>1153054.030000001</v>
      </c>
      <c r="AM135" s="89">
        <v>1162450.100000001</v>
      </c>
      <c r="AN135" s="89">
        <v>1171846.1700000011</v>
      </c>
      <c r="AO135" s="89">
        <v>1181242.2400000012</v>
      </c>
      <c r="AP135" s="89">
        <v>1190638.3100000012</v>
      </c>
      <c r="AQ135" s="89">
        <v>1200034.3800000013</v>
      </c>
      <c r="AR135" s="89">
        <v>1209430.4500000014</v>
      </c>
      <c r="AS135" s="89">
        <v>1218826.5200000014</v>
      </c>
      <c r="AT135" s="89">
        <v>1228222.5900000015</v>
      </c>
      <c r="AU135" s="89">
        <v>1237618.6600000015</v>
      </c>
      <c r="AV135" s="89">
        <v>1247014.7300000016</v>
      </c>
      <c r="AW135" s="89">
        <v>1256410.8000000017</v>
      </c>
      <c r="AX135" s="89">
        <v>1265806.8700000017</v>
      </c>
      <c r="AY135" s="89">
        <v>1275202.9400000018</v>
      </c>
      <c r="AZ135" s="89">
        <v>1284599.0100000019</v>
      </c>
      <c r="BA135" s="89">
        <v>1293995.0800000019</v>
      </c>
      <c r="BB135" s="89">
        <v>1303391.150000002</v>
      </c>
      <c r="BC135" s="89">
        <v>1312787.2200000021</v>
      </c>
      <c r="BD135" s="89">
        <v>1322183.2900000021</v>
      </c>
      <c r="BE135" s="89">
        <v>1331579.3600000022</v>
      </c>
      <c r="BF135" s="89">
        <v>1340975.4300000023</v>
      </c>
      <c r="BG135" s="89">
        <v>1350371.5000000023</v>
      </c>
      <c r="BH135" s="89">
        <v>1359767.5700000024</v>
      </c>
      <c r="BI135" s="89">
        <v>1369163.6400000025</v>
      </c>
      <c r="BJ135" s="89">
        <v>1378559.7100000025</v>
      </c>
      <c r="BK135" s="89">
        <v>1387955.7800000026</v>
      </c>
      <c r="BL135" s="89">
        <v>1397351.8500000027</v>
      </c>
      <c r="BM135" s="89">
        <v>1406747.9200000027</v>
      </c>
      <c r="BN135" s="89">
        <v>1416143.9900000028</v>
      </c>
      <c r="BO135" s="89">
        <v>1425540.0600000028</v>
      </c>
      <c r="BP135" s="89">
        <v>1434936.1300000029</v>
      </c>
      <c r="BQ135" s="89">
        <v>1444332.200000003</v>
      </c>
      <c r="BR135" s="89">
        <v>1453728.270000003</v>
      </c>
      <c r="BS135" s="89">
        <v>1463124.3400000031</v>
      </c>
      <c r="BT135" s="89">
        <v>1472520.4100000032</v>
      </c>
      <c r="BU135" s="89">
        <v>1481916.4800000032</v>
      </c>
      <c r="BV135" s="89">
        <v>1491312.5500000033</v>
      </c>
      <c r="BW135" s="89">
        <v>1500708.6200000034</v>
      </c>
      <c r="BX135" s="111">
        <v>929605.46</v>
      </c>
      <c r="BY135" s="111">
        <v>1049697.2600000002</v>
      </c>
      <c r="BZ135" s="111">
        <v>1162450.100000001</v>
      </c>
      <c r="CA135" s="111">
        <v>1275202.9400000018</v>
      </c>
      <c r="CB135" s="111">
        <v>1387955.7800000026</v>
      </c>
      <c r="CC135" s="111">
        <v>1500708.6200000034</v>
      </c>
      <c r="CD135" s="112">
        <v>870005.96</v>
      </c>
      <c r="CE135" s="112">
        <v>989651.36</v>
      </c>
      <c r="CF135" s="112">
        <v>1106073.68</v>
      </c>
      <c r="CG135" s="112">
        <v>1218826.52</v>
      </c>
      <c r="CH135" s="112">
        <v>1331579.3600000001</v>
      </c>
      <c r="CI135" s="112">
        <v>1444332.2</v>
      </c>
    </row>
    <row r="136" spans="1:87" x14ac:dyDescent="0.3">
      <c r="A136" s="189">
        <v>34145</v>
      </c>
      <c r="B136" s="180" t="s">
        <v>446</v>
      </c>
      <c r="C136" s="72">
        <v>0</v>
      </c>
      <c r="D136" s="89">
        <v>0</v>
      </c>
      <c r="E136" s="89">
        <v>0</v>
      </c>
      <c r="F136" s="89">
        <v>0</v>
      </c>
      <c r="G136" s="89">
        <v>0</v>
      </c>
      <c r="H136" s="89">
        <v>0</v>
      </c>
      <c r="I136" s="89">
        <v>0</v>
      </c>
      <c r="J136" s="89">
        <v>0</v>
      </c>
      <c r="K136" s="89">
        <v>0</v>
      </c>
      <c r="L136" s="89">
        <v>0</v>
      </c>
      <c r="M136" s="89">
        <v>0</v>
      </c>
      <c r="N136" s="89">
        <v>0</v>
      </c>
      <c r="O136" s="89">
        <v>0</v>
      </c>
      <c r="P136" s="89">
        <v>0</v>
      </c>
      <c r="Q136" s="89">
        <v>0</v>
      </c>
      <c r="R136" s="89">
        <v>0</v>
      </c>
      <c r="S136" s="89">
        <v>0</v>
      </c>
      <c r="T136" s="89">
        <v>0</v>
      </c>
      <c r="U136" s="89">
        <v>0</v>
      </c>
      <c r="V136" s="89">
        <v>0</v>
      </c>
      <c r="W136" s="89">
        <v>0</v>
      </c>
      <c r="X136" s="89">
        <v>0</v>
      </c>
      <c r="Y136" s="89">
        <v>0</v>
      </c>
      <c r="Z136" s="89">
        <v>0</v>
      </c>
      <c r="AA136" s="89">
        <v>0</v>
      </c>
      <c r="AB136" s="89">
        <v>0</v>
      </c>
      <c r="AC136" s="89">
        <v>0</v>
      </c>
      <c r="AD136" s="89">
        <v>0</v>
      </c>
      <c r="AE136" s="89">
        <v>0</v>
      </c>
      <c r="AF136" s="89">
        <v>0</v>
      </c>
      <c r="AG136" s="89">
        <v>0</v>
      </c>
      <c r="AH136" s="89">
        <v>0</v>
      </c>
      <c r="AI136" s="89">
        <v>0</v>
      </c>
      <c r="AJ136" s="89">
        <v>0</v>
      </c>
      <c r="AK136" s="89">
        <v>0</v>
      </c>
      <c r="AL136" s="89">
        <v>0</v>
      </c>
      <c r="AM136" s="89">
        <v>0</v>
      </c>
      <c r="AN136" s="89">
        <v>0</v>
      </c>
      <c r="AO136" s="89">
        <v>0</v>
      </c>
      <c r="AP136" s="89">
        <v>0</v>
      </c>
      <c r="AQ136" s="89">
        <v>0</v>
      </c>
      <c r="AR136" s="89">
        <v>0</v>
      </c>
      <c r="AS136" s="89">
        <v>0</v>
      </c>
      <c r="AT136" s="89">
        <v>0</v>
      </c>
      <c r="AU136" s="89">
        <v>0</v>
      </c>
      <c r="AV136" s="89">
        <v>0</v>
      </c>
      <c r="AW136" s="89">
        <v>0</v>
      </c>
      <c r="AX136" s="89">
        <v>0</v>
      </c>
      <c r="AY136" s="89">
        <v>0</v>
      </c>
      <c r="AZ136" s="89">
        <v>0</v>
      </c>
      <c r="BA136" s="89">
        <v>0</v>
      </c>
      <c r="BB136" s="89">
        <v>0</v>
      </c>
      <c r="BC136" s="89">
        <v>0</v>
      </c>
      <c r="BD136" s="89">
        <v>0</v>
      </c>
      <c r="BE136" s="89">
        <v>0</v>
      </c>
      <c r="BF136" s="89">
        <v>0</v>
      </c>
      <c r="BG136" s="89">
        <v>0</v>
      </c>
      <c r="BH136" s="89">
        <v>0</v>
      </c>
      <c r="BI136" s="89">
        <v>0</v>
      </c>
      <c r="BJ136" s="89">
        <v>0</v>
      </c>
      <c r="BK136" s="89">
        <v>0</v>
      </c>
      <c r="BL136" s="89">
        <v>0</v>
      </c>
      <c r="BM136" s="89">
        <v>0</v>
      </c>
      <c r="BN136" s="89">
        <v>0</v>
      </c>
      <c r="BO136" s="89">
        <v>0</v>
      </c>
      <c r="BP136" s="89">
        <v>0</v>
      </c>
      <c r="BQ136" s="89">
        <v>0</v>
      </c>
      <c r="BR136" s="89">
        <v>0</v>
      </c>
      <c r="BS136" s="89">
        <v>0</v>
      </c>
      <c r="BT136" s="89">
        <v>0</v>
      </c>
      <c r="BU136" s="89">
        <v>0</v>
      </c>
      <c r="BV136" s="89">
        <v>0</v>
      </c>
      <c r="BW136" s="89">
        <v>0</v>
      </c>
      <c r="BX136" s="111">
        <v>0</v>
      </c>
      <c r="BY136" s="111">
        <v>0</v>
      </c>
      <c r="BZ136" s="111">
        <v>0</v>
      </c>
      <c r="CA136" s="111">
        <v>0</v>
      </c>
      <c r="CB136" s="111">
        <v>0</v>
      </c>
      <c r="CC136" s="111">
        <v>0</v>
      </c>
      <c r="CD136" s="112">
        <v>0</v>
      </c>
      <c r="CE136" s="112">
        <v>0</v>
      </c>
      <c r="CF136" s="112">
        <v>0</v>
      </c>
      <c r="CG136" s="112">
        <v>0</v>
      </c>
      <c r="CH136" s="112">
        <v>0</v>
      </c>
      <c r="CI136" s="112">
        <v>0</v>
      </c>
    </row>
    <row r="137" spans="1:87" x14ac:dyDescent="0.3">
      <c r="A137" s="189">
        <v>34146</v>
      </c>
      <c r="B137" s="180" t="s">
        <v>447</v>
      </c>
      <c r="C137" s="72">
        <v>0</v>
      </c>
      <c r="D137" s="89">
        <v>0</v>
      </c>
      <c r="E137" s="89">
        <v>0</v>
      </c>
      <c r="F137" s="89">
        <v>0</v>
      </c>
      <c r="G137" s="89">
        <v>0</v>
      </c>
      <c r="H137" s="89">
        <v>0</v>
      </c>
      <c r="I137" s="89">
        <v>0</v>
      </c>
      <c r="J137" s="89">
        <v>0</v>
      </c>
      <c r="K137" s="89">
        <v>0</v>
      </c>
      <c r="L137" s="89">
        <v>0</v>
      </c>
      <c r="M137" s="89">
        <v>0</v>
      </c>
      <c r="N137" s="89">
        <v>0</v>
      </c>
      <c r="O137" s="89">
        <v>0</v>
      </c>
      <c r="P137" s="89">
        <v>0</v>
      </c>
      <c r="Q137" s="89">
        <v>0</v>
      </c>
      <c r="R137" s="89">
        <v>0</v>
      </c>
      <c r="S137" s="89">
        <v>0</v>
      </c>
      <c r="T137" s="89">
        <v>0</v>
      </c>
      <c r="U137" s="89">
        <v>0</v>
      </c>
      <c r="V137" s="89">
        <v>0</v>
      </c>
      <c r="W137" s="89">
        <v>0</v>
      </c>
      <c r="X137" s="89">
        <v>0</v>
      </c>
      <c r="Y137" s="89">
        <v>0</v>
      </c>
      <c r="Z137" s="89">
        <v>0</v>
      </c>
      <c r="AA137" s="89">
        <v>0</v>
      </c>
      <c r="AB137" s="89">
        <v>0</v>
      </c>
      <c r="AC137" s="89">
        <v>0</v>
      </c>
      <c r="AD137" s="89">
        <v>0</v>
      </c>
      <c r="AE137" s="89">
        <v>0</v>
      </c>
      <c r="AF137" s="89">
        <v>0</v>
      </c>
      <c r="AG137" s="89">
        <v>0</v>
      </c>
      <c r="AH137" s="89">
        <v>0</v>
      </c>
      <c r="AI137" s="89">
        <v>0</v>
      </c>
      <c r="AJ137" s="89">
        <v>0</v>
      </c>
      <c r="AK137" s="89">
        <v>0</v>
      </c>
      <c r="AL137" s="89">
        <v>0</v>
      </c>
      <c r="AM137" s="89">
        <v>0</v>
      </c>
      <c r="AN137" s="89">
        <v>0</v>
      </c>
      <c r="AO137" s="89">
        <v>0</v>
      </c>
      <c r="AP137" s="89">
        <v>0</v>
      </c>
      <c r="AQ137" s="89">
        <v>0</v>
      </c>
      <c r="AR137" s="89">
        <v>0</v>
      </c>
      <c r="AS137" s="89">
        <v>0</v>
      </c>
      <c r="AT137" s="89">
        <v>0</v>
      </c>
      <c r="AU137" s="89">
        <v>0</v>
      </c>
      <c r="AV137" s="89">
        <v>0</v>
      </c>
      <c r="AW137" s="89">
        <v>0</v>
      </c>
      <c r="AX137" s="89">
        <v>0</v>
      </c>
      <c r="AY137" s="89">
        <v>0</v>
      </c>
      <c r="AZ137" s="89">
        <v>0</v>
      </c>
      <c r="BA137" s="89">
        <v>0</v>
      </c>
      <c r="BB137" s="89">
        <v>0</v>
      </c>
      <c r="BC137" s="89">
        <v>0</v>
      </c>
      <c r="BD137" s="89">
        <v>0</v>
      </c>
      <c r="BE137" s="89">
        <v>0</v>
      </c>
      <c r="BF137" s="89">
        <v>0</v>
      </c>
      <c r="BG137" s="89">
        <v>0</v>
      </c>
      <c r="BH137" s="89">
        <v>0</v>
      </c>
      <c r="BI137" s="89">
        <v>0</v>
      </c>
      <c r="BJ137" s="89">
        <v>0</v>
      </c>
      <c r="BK137" s="89">
        <v>0</v>
      </c>
      <c r="BL137" s="89">
        <v>0</v>
      </c>
      <c r="BM137" s="89">
        <v>0</v>
      </c>
      <c r="BN137" s="89">
        <v>0</v>
      </c>
      <c r="BO137" s="89">
        <v>0</v>
      </c>
      <c r="BP137" s="89">
        <v>0</v>
      </c>
      <c r="BQ137" s="89">
        <v>0</v>
      </c>
      <c r="BR137" s="89">
        <v>0</v>
      </c>
      <c r="BS137" s="89">
        <v>0</v>
      </c>
      <c r="BT137" s="89">
        <v>0</v>
      </c>
      <c r="BU137" s="89">
        <v>0</v>
      </c>
      <c r="BV137" s="89">
        <v>0</v>
      </c>
      <c r="BW137" s="89">
        <v>0</v>
      </c>
      <c r="BX137" s="111">
        <v>0</v>
      </c>
      <c r="BY137" s="111">
        <v>0</v>
      </c>
      <c r="BZ137" s="111">
        <v>0</v>
      </c>
      <c r="CA137" s="111">
        <v>0</v>
      </c>
      <c r="CB137" s="111">
        <v>0</v>
      </c>
      <c r="CC137" s="111">
        <v>0</v>
      </c>
      <c r="CD137" s="112">
        <v>0</v>
      </c>
      <c r="CE137" s="112">
        <v>0</v>
      </c>
      <c r="CF137" s="112">
        <v>0</v>
      </c>
      <c r="CG137" s="112">
        <v>0</v>
      </c>
      <c r="CH137" s="112">
        <v>0</v>
      </c>
      <c r="CI137" s="112">
        <v>0</v>
      </c>
    </row>
    <row r="138" spans="1:87" x14ac:dyDescent="0.3">
      <c r="A138" s="189">
        <v>34180</v>
      </c>
      <c r="B138" s="180" t="s">
        <v>448</v>
      </c>
      <c r="C138" s="72">
        <v>55520913.259999998</v>
      </c>
      <c r="D138" s="89">
        <v>56018529.689999998</v>
      </c>
      <c r="E138" s="89">
        <v>56501735.299999997</v>
      </c>
      <c r="F138" s="89">
        <v>56998828.859999999</v>
      </c>
      <c r="G138" s="89">
        <v>57468036.160000004</v>
      </c>
      <c r="H138" s="89">
        <v>57957517.200000003</v>
      </c>
      <c r="I138" s="89">
        <v>58450223.240000002</v>
      </c>
      <c r="J138" s="89">
        <v>58946685.609999999</v>
      </c>
      <c r="K138" s="89">
        <v>59444643.109999999</v>
      </c>
      <c r="L138" s="89">
        <v>59919485.920000002</v>
      </c>
      <c r="M138" s="89">
        <v>60414417.479999997</v>
      </c>
      <c r="N138" s="89">
        <v>60836902.460000001</v>
      </c>
      <c r="O138" s="89">
        <v>61258219.739999995</v>
      </c>
      <c r="P138" s="89">
        <v>61756877.669999994</v>
      </c>
      <c r="Q138" s="89">
        <v>62255535.599999994</v>
      </c>
      <c r="R138" s="89">
        <v>62754193.529999994</v>
      </c>
      <c r="S138" s="89">
        <v>63252851.459999993</v>
      </c>
      <c r="T138" s="89">
        <v>63751509.389999993</v>
      </c>
      <c r="U138" s="89">
        <v>64250167.319999993</v>
      </c>
      <c r="V138" s="89">
        <v>64748825.249999993</v>
      </c>
      <c r="W138" s="89">
        <v>65247483.179999992</v>
      </c>
      <c r="X138" s="89">
        <v>65746141.109999992</v>
      </c>
      <c r="Y138" s="89">
        <v>66244799.039999992</v>
      </c>
      <c r="Z138" s="89">
        <v>66743456.969999991</v>
      </c>
      <c r="AA138" s="89">
        <v>67242114.899999991</v>
      </c>
      <c r="AB138" s="89">
        <v>67721469.949999988</v>
      </c>
      <c r="AC138" s="89">
        <v>68200824.999999985</v>
      </c>
      <c r="AD138" s="89">
        <v>68680180.049999982</v>
      </c>
      <c r="AE138" s="89">
        <v>69159535.099999979</v>
      </c>
      <c r="AF138" s="89">
        <v>69638890.149999976</v>
      </c>
      <c r="AG138" s="89">
        <v>70118245.199999973</v>
      </c>
      <c r="AH138" s="89">
        <v>70597600.24999997</v>
      </c>
      <c r="AI138" s="89">
        <v>71076955.299999967</v>
      </c>
      <c r="AJ138" s="89">
        <v>71556310.349999964</v>
      </c>
      <c r="AK138" s="89">
        <v>72035665.399999961</v>
      </c>
      <c r="AL138" s="89">
        <v>72515020.449999958</v>
      </c>
      <c r="AM138" s="89">
        <v>72994375.499999955</v>
      </c>
      <c r="AN138" s="89">
        <v>73473730.549999952</v>
      </c>
      <c r="AO138" s="89">
        <v>73953085.599999949</v>
      </c>
      <c r="AP138" s="89">
        <v>74432440.649999946</v>
      </c>
      <c r="AQ138" s="89">
        <v>74911795.699999943</v>
      </c>
      <c r="AR138" s="89">
        <v>75391150.74999994</v>
      </c>
      <c r="AS138" s="89">
        <v>75870505.799999937</v>
      </c>
      <c r="AT138" s="89">
        <v>76349860.849999934</v>
      </c>
      <c r="AU138" s="89">
        <v>76829215.899999931</v>
      </c>
      <c r="AV138" s="89">
        <v>77308570.949999928</v>
      </c>
      <c r="AW138" s="89">
        <v>77787925.999999925</v>
      </c>
      <c r="AX138" s="89">
        <v>78267281.049999923</v>
      </c>
      <c r="AY138" s="89">
        <v>78746636.09999992</v>
      </c>
      <c r="AZ138" s="89">
        <v>79225991.149999917</v>
      </c>
      <c r="BA138" s="89">
        <v>79705346.199999914</v>
      </c>
      <c r="BB138" s="89">
        <v>80184701.249999911</v>
      </c>
      <c r="BC138" s="89">
        <v>80664056.299999908</v>
      </c>
      <c r="BD138" s="89">
        <v>81143411.349999905</v>
      </c>
      <c r="BE138" s="89">
        <v>81622766.399999902</v>
      </c>
      <c r="BF138" s="89">
        <v>82102121.449999899</v>
      </c>
      <c r="BG138" s="89">
        <v>82581476.499999896</v>
      </c>
      <c r="BH138" s="89">
        <v>83060831.549999893</v>
      </c>
      <c r="BI138" s="89">
        <v>83540186.59999989</v>
      </c>
      <c r="BJ138" s="89">
        <v>84019541.649999887</v>
      </c>
      <c r="BK138" s="89">
        <v>84468896.699999884</v>
      </c>
      <c r="BL138" s="89">
        <v>84948549.749999881</v>
      </c>
      <c r="BM138" s="89">
        <v>85428202.799999878</v>
      </c>
      <c r="BN138" s="89">
        <v>85907855.849999875</v>
      </c>
      <c r="BO138" s="89">
        <v>86387508.899999872</v>
      </c>
      <c r="BP138" s="89">
        <v>86867161.949999869</v>
      </c>
      <c r="BQ138" s="89">
        <v>87346814.999999866</v>
      </c>
      <c r="BR138" s="89">
        <v>87826468.049999863</v>
      </c>
      <c r="BS138" s="89">
        <v>88306121.09999986</v>
      </c>
      <c r="BT138" s="89">
        <v>88785774.149999857</v>
      </c>
      <c r="BU138" s="89">
        <v>89265427.199999854</v>
      </c>
      <c r="BV138" s="89">
        <v>89745080.249999851</v>
      </c>
      <c r="BW138" s="89">
        <v>90224733.299999848</v>
      </c>
      <c r="BX138" s="111">
        <v>61258219.739999995</v>
      </c>
      <c r="BY138" s="111">
        <v>67242114.899999991</v>
      </c>
      <c r="BZ138" s="111">
        <v>72994375.499999955</v>
      </c>
      <c r="CA138" s="111">
        <v>78746636.09999992</v>
      </c>
      <c r="CB138" s="111">
        <v>84468896.699999884</v>
      </c>
      <c r="CC138" s="111">
        <v>90224733.299999848</v>
      </c>
      <c r="CD138" s="112">
        <v>58441241.390000001</v>
      </c>
      <c r="CE138" s="112">
        <v>64250167.32</v>
      </c>
      <c r="CF138" s="112">
        <v>70118245.200000003</v>
      </c>
      <c r="CG138" s="112">
        <v>75870505.799999997</v>
      </c>
      <c r="CH138" s="112">
        <v>81620458.709999993</v>
      </c>
      <c r="CI138" s="112">
        <v>87346815</v>
      </c>
    </row>
    <row r="139" spans="1:87" x14ac:dyDescent="0.3">
      <c r="A139" s="189">
        <v>34181</v>
      </c>
      <c r="B139" s="180" t="s">
        <v>449</v>
      </c>
      <c r="C139" s="72">
        <v>25085392.919999994</v>
      </c>
      <c r="D139" s="89">
        <v>25209640.469999995</v>
      </c>
      <c r="E139" s="89">
        <v>25262672.569999993</v>
      </c>
      <c r="F139" s="89">
        <v>25426401.649999991</v>
      </c>
      <c r="G139" s="89">
        <v>25387007.719999988</v>
      </c>
      <c r="H139" s="89">
        <v>25550766.369999986</v>
      </c>
      <c r="I139" s="89">
        <v>25629574.249999985</v>
      </c>
      <c r="J139" s="89">
        <v>25793137.179999985</v>
      </c>
      <c r="K139" s="89">
        <v>25956701.579999983</v>
      </c>
      <c r="L139" s="89">
        <v>26120265.979999982</v>
      </c>
      <c r="M139" s="89">
        <v>26279832.509999979</v>
      </c>
      <c r="N139" s="89">
        <v>26443492.939999979</v>
      </c>
      <c r="O139" s="89">
        <v>26607221.869999979</v>
      </c>
      <c r="P139" s="89">
        <v>26770950.799999978</v>
      </c>
      <c r="Q139" s="89">
        <v>26934679.729999978</v>
      </c>
      <c r="R139" s="89">
        <v>27098408.659999978</v>
      </c>
      <c r="S139" s="89">
        <v>27262137.589999977</v>
      </c>
      <c r="T139" s="89">
        <v>27425866.519999977</v>
      </c>
      <c r="U139" s="89">
        <v>27589595.449999977</v>
      </c>
      <c r="V139" s="89">
        <v>27753324.379999977</v>
      </c>
      <c r="W139" s="89">
        <v>27917053.309999976</v>
      </c>
      <c r="X139" s="89">
        <v>28080782.239999976</v>
      </c>
      <c r="Y139" s="89">
        <v>28244511.169999976</v>
      </c>
      <c r="Z139" s="89">
        <v>28408240.099999975</v>
      </c>
      <c r="AA139" s="89">
        <v>28571969.029999975</v>
      </c>
      <c r="AB139" s="89">
        <v>28788799.239999976</v>
      </c>
      <c r="AC139" s="89">
        <v>29005629.449999977</v>
      </c>
      <c r="AD139" s="89">
        <v>29222459.659999978</v>
      </c>
      <c r="AE139" s="89">
        <v>29439289.869999979</v>
      </c>
      <c r="AF139" s="89">
        <v>29656120.07999998</v>
      </c>
      <c r="AG139" s="89">
        <v>29872950.28999998</v>
      </c>
      <c r="AH139" s="89">
        <v>30089780.499999981</v>
      </c>
      <c r="AI139" s="89">
        <v>30306610.709999982</v>
      </c>
      <c r="AJ139" s="89">
        <v>30523440.919999983</v>
      </c>
      <c r="AK139" s="89">
        <v>30740271.129999984</v>
      </c>
      <c r="AL139" s="89">
        <v>30957101.339999985</v>
      </c>
      <c r="AM139" s="89">
        <v>31173931.549999986</v>
      </c>
      <c r="AN139" s="89">
        <v>31390761.759999987</v>
      </c>
      <c r="AO139" s="89">
        <v>31607591.969999988</v>
      </c>
      <c r="AP139" s="89">
        <v>31824422.179999989</v>
      </c>
      <c r="AQ139" s="89">
        <v>32041252.389999989</v>
      </c>
      <c r="AR139" s="89">
        <v>32258082.59999999</v>
      </c>
      <c r="AS139" s="89">
        <v>32474912.809999991</v>
      </c>
      <c r="AT139" s="89">
        <v>32691743.019999992</v>
      </c>
      <c r="AU139" s="89">
        <v>32908573.229999993</v>
      </c>
      <c r="AV139" s="89">
        <v>33125403.439999994</v>
      </c>
      <c r="AW139" s="89">
        <v>33342233.649999995</v>
      </c>
      <c r="AX139" s="89">
        <v>33559063.859999992</v>
      </c>
      <c r="AY139" s="89">
        <v>33775894.069999993</v>
      </c>
      <c r="AZ139" s="89">
        <v>33992724.279999994</v>
      </c>
      <c r="BA139" s="89">
        <v>34209554.489999995</v>
      </c>
      <c r="BB139" s="89">
        <v>34426384.699999996</v>
      </c>
      <c r="BC139" s="89">
        <v>34643214.909999996</v>
      </c>
      <c r="BD139" s="89">
        <v>34860045.119999997</v>
      </c>
      <c r="BE139" s="89">
        <v>35076875.329999998</v>
      </c>
      <c r="BF139" s="89">
        <v>35293705.539999999</v>
      </c>
      <c r="BG139" s="89">
        <v>35510535.75</v>
      </c>
      <c r="BH139" s="89">
        <v>35727365.960000001</v>
      </c>
      <c r="BI139" s="89">
        <v>35944196.170000002</v>
      </c>
      <c r="BJ139" s="89">
        <v>36161026.380000003</v>
      </c>
      <c r="BK139" s="89">
        <v>36377856.590000004</v>
      </c>
      <c r="BL139" s="89">
        <v>36594686.800000004</v>
      </c>
      <c r="BM139" s="89">
        <v>36811517.010000005</v>
      </c>
      <c r="BN139" s="89">
        <v>37028347.220000006</v>
      </c>
      <c r="BO139" s="89">
        <v>37245177.430000007</v>
      </c>
      <c r="BP139" s="89">
        <v>37462007.640000008</v>
      </c>
      <c r="BQ139" s="89">
        <v>37678837.850000009</v>
      </c>
      <c r="BR139" s="89">
        <v>37895668.06000001</v>
      </c>
      <c r="BS139" s="89">
        <v>38112498.270000011</v>
      </c>
      <c r="BT139" s="89">
        <v>38329328.480000012</v>
      </c>
      <c r="BU139" s="89">
        <v>38546158.690000013</v>
      </c>
      <c r="BV139" s="89">
        <v>38762988.900000013</v>
      </c>
      <c r="BW139" s="89">
        <v>38979819.110000014</v>
      </c>
      <c r="BX139" s="111">
        <v>26607221.869999979</v>
      </c>
      <c r="BY139" s="111">
        <v>28571969.029999975</v>
      </c>
      <c r="BZ139" s="111">
        <v>31173931.549999986</v>
      </c>
      <c r="CA139" s="111">
        <v>33775894.069999993</v>
      </c>
      <c r="CB139" s="111">
        <v>36377856.590000004</v>
      </c>
      <c r="CC139" s="111">
        <v>38979819.110000014</v>
      </c>
      <c r="CD139" s="112">
        <v>25750162.149999999</v>
      </c>
      <c r="CE139" s="112">
        <v>27589595.449999999</v>
      </c>
      <c r="CF139" s="112">
        <v>29872950.289999999</v>
      </c>
      <c r="CG139" s="112">
        <v>32474912.809999999</v>
      </c>
      <c r="CH139" s="112">
        <v>35076875.329999998</v>
      </c>
      <c r="CI139" s="112">
        <v>37678837.850000001</v>
      </c>
    </row>
    <row r="140" spans="1:87" x14ac:dyDescent="0.3">
      <c r="A140" s="189">
        <v>34182</v>
      </c>
      <c r="B140" s="180" t="s">
        <v>450</v>
      </c>
      <c r="C140" s="72">
        <v>1210726.6700000002</v>
      </c>
      <c r="D140" s="89">
        <v>1215810.83</v>
      </c>
      <c r="E140" s="89">
        <v>1220894.99</v>
      </c>
      <c r="F140" s="89">
        <v>1225979.1499999999</v>
      </c>
      <c r="G140" s="89">
        <v>1230355.8699999999</v>
      </c>
      <c r="H140" s="89">
        <v>1235440.0299999998</v>
      </c>
      <c r="I140" s="89">
        <v>1240512.8299999998</v>
      </c>
      <c r="J140" s="89">
        <v>1245587.4999999998</v>
      </c>
      <c r="K140" s="89">
        <v>1250662.1699999997</v>
      </c>
      <c r="L140" s="89">
        <v>1255736.8399999996</v>
      </c>
      <c r="M140" s="89">
        <v>1260465.1999999995</v>
      </c>
      <c r="N140" s="89">
        <v>1265539.8699999994</v>
      </c>
      <c r="O140" s="89">
        <v>1270614.5399999993</v>
      </c>
      <c r="P140" s="89">
        <v>1275689.2099999993</v>
      </c>
      <c r="Q140" s="89">
        <v>1280763.8799999992</v>
      </c>
      <c r="R140" s="89">
        <v>1285838.5499999991</v>
      </c>
      <c r="S140" s="89">
        <v>1290913.219999999</v>
      </c>
      <c r="T140" s="89">
        <v>1295987.889999999</v>
      </c>
      <c r="U140" s="89">
        <v>1301062.5599999989</v>
      </c>
      <c r="V140" s="89">
        <v>1306137.2299999988</v>
      </c>
      <c r="W140" s="89">
        <v>1311211.8999999987</v>
      </c>
      <c r="X140" s="89">
        <v>1316286.5699999987</v>
      </c>
      <c r="Y140" s="89">
        <v>1321361.2399999986</v>
      </c>
      <c r="Z140" s="89">
        <v>1326435.9099999985</v>
      </c>
      <c r="AA140" s="89">
        <v>1331510.5799999984</v>
      </c>
      <c r="AB140" s="89">
        <v>1335921.6399999985</v>
      </c>
      <c r="AC140" s="89">
        <v>1340332.6999999986</v>
      </c>
      <c r="AD140" s="89">
        <v>1344743.7599999986</v>
      </c>
      <c r="AE140" s="89">
        <v>1349154.8199999987</v>
      </c>
      <c r="AF140" s="89">
        <v>1353565.8799999987</v>
      </c>
      <c r="AG140" s="89">
        <v>1357976.9399999988</v>
      </c>
      <c r="AH140" s="89">
        <v>1362387.9999999988</v>
      </c>
      <c r="AI140" s="89">
        <v>1366799.0599999989</v>
      </c>
      <c r="AJ140" s="89">
        <v>1371210.1199999989</v>
      </c>
      <c r="AK140" s="89">
        <v>1375621.179999999</v>
      </c>
      <c r="AL140" s="89">
        <v>1380032.2399999991</v>
      </c>
      <c r="AM140" s="89">
        <v>1384443.2999999991</v>
      </c>
      <c r="AN140" s="89">
        <v>1388854.3599999992</v>
      </c>
      <c r="AO140" s="89">
        <v>1393265.4199999992</v>
      </c>
      <c r="AP140" s="89">
        <v>1397676.4799999993</v>
      </c>
      <c r="AQ140" s="89">
        <v>1402087.5399999993</v>
      </c>
      <c r="AR140" s="89">
        <v>1406498.5999999994</v>
      </c>
      <c r="AS140" s="89">
        <v>1410909.6599999995</v>
      </c>
      <c r="AT140" s="89">
        <v>1415320.7199999995</v>
      </c>
      <c r="AU140" s="89">
        <v>1419731.7799999996</v>
      </c>
      <c r="AV140" s="89">
        <v>1424142.8399999996</v>
      </c>
      <c r="AW140" s="89">
        <v>1428553.8999999997</v>
      </c>
      <c r="AX140" s="89">
        <v>1432964.9599999997</v>
      </c>
      <c r="AY140" s="89">
        <v>1437376.0199999998</v>
      </c>
      <c r="AZ140" s="89">
        <v>1441787.0799999998</v>
      </c>
      <c r="BA140" s="89">
        <v>1446198.14</v>
      </c>
      <c r="BB140" s="89">
        <v>1450609.2</v>
      </c>
      <c r="BC140" s="89">
        <v>1455020.26</v>
      </c>
      <c r="BD140" s="89">
        <v>1459431.32</v>
      </c>
      <c r="BE140" s="89">
        <v>1463842.3800000001</v>
      </c>
      <c r="BF140" s="89">
        <v>1468253.4400000002</v>
      </c>
      <c r="BG140" s="89">
        <v>1472664.5000000002</v>
      </c>
      <c r="BH140" s="89">
        <v>1477075.5600000003</v>
      </c>
      <c r="BI140" s="89">
        <v>1481486.6200000003</v>
      </c>
      <c r="BJ140" s="89">
        <v>1485897.6800000004</v>
      </c>
      <c r="BK140" s="89">
        <v>1490308.7400000005</v>
      </c>
      <c r="BL140" s="89">
        <v>1494719.8000000005</v>
      </c>
      <c r="BM140" s="89">
        <v>1499130.8600000006</v>
      </c>
      <c r="BN140" s="89">
        <v>1503541.9200000006</v>
      </c>
      <c r="BO140" s="89">
        <v>1507952.9800000007</v>
      </c>
      <c r="BP140" s="89">
        <v>1512364.0400000007</v>
      </c>
      <c r="BQ140" s="89">
        <v>1516775.1000000008</v>
      </c>
      <c r="BR140" s="89">
        <v>1521186.1600000008</v>
      </c>
      <c r="BS140" s="89">
        <v>1525597.2200000009</v>
      </c>
      <c r="BT140" s="89">
        <v>1530008.280000001</v>
      </c>
      <c r="BU140" s="89">
        <v>1534419.340000001</v>
      </c>
      <c r="BV140" s="89">
        <v>1538830.4000000011</v>
      </c>
      <c r="BW140" s="89">
        <v>1543241.4600000011</v>
      </c>
      <c r="BX140" s="111">
        <v>1270614.5399999993</v>
      </c>
      <c r="BY140" s="111">
        <v>1331510.5799999984</v>
      </c>
      <c r="BZ140" s="111">
        <v>1384443.2999999991</v>
      </c>
      <c r="CA140" s="111">
        <v>1437376.0199999998</v>
      </c>
      <c r="CB140" s="111">
        <v>1490308.7400000005</v>
      </c>
      <c r="CC140" s="111">
        <v>1543241.4600000011</v>
      </c>
      <c r="CD140" s="112">
        <v>1240640.5</v>
      </c>
      <c r="CE140" s="112">
        <v>1301062.56</v>
      </c>
      <c r="CF140" s="112">
        <v>1357976.94</v>
      </c>
      <c r="CG140" s="112">
        <v>1410909.66</v>
      </c>
      <c r="CH140" s="112">
        <v>1463842.38</v>
      </c>
      <c r="CI140" s="112">
        <v>1516775.1</v>
      </c>
    </row>
    <row r="141" spans="1:87" x14ac:dyDescent="0.3">
      <c r="A141" s="189">
        <v>34183</v>
      </c>
      <c r="B141" s="180" t="s">
        <v>451</v>
      </c>
      <c r="C141" s="72">
        <v>5444109.1900000023</v>
      </c>
      <c r="D141" s="89">
        <v>5467311.3200000022</v>
      </c>
      <c r="E141" s="89">
        <v>5490513.450000002</v>
      </c>
      <c r="F141" s="89">
        <v>5513715.5800000019</v>
      </c>
      <c r="G141" s="89">
        <v>5536917.7100000018</v>
      </c>
      <c r="H141" s="89">
        <v>5560119.8400000017</v>
      </c>
      <c r="I141" s="89">
        <v>5583321.9700000016</v>
      </c>
      <c r="J141" s="89">
        <v>5606524.1000000015</v>
      </c>
      <c r="K141" s="89">
        <v>5629726.2300000014</v>
      </c>
      <c r="L141" s="89">
        <v>5652928.3600000013</v>
      </c>
      <c r="M141" s="89">
        <v>5676130.4900000012</v>
      </c>
      <c r="N141" s="89">
        <v>5699332.620000001</v>
      </c>
      <c r="O141" s="89">
        <v>5722534.7500000009</v>
      </c>
      <c r="P141" s="89">
        <v>5745736.8800000008</v>
      </c>
      <c r="Q141" s="89">
        <v>5768939.0100000007</v>
      </c>
      <c r="R141" s="89">
        <v>5792141.1400000006</v>
      </c>
      <c r="S141" s="89">
        <v>5815343.2700000005</v>
      </c>
      <c r="T141" s="89">
        <v>5838545.4000000004</v>
      </c>
      <c r="U141" s="89">
        <v>5861747.5300000003</v>
      </c>
      <c r="V141" s="89">
        <v>5884949.6600000001</v>
      </c>
      <c r="W141" s="89">
        <v>5908151.79</v>
      </c>
      <c r="X141" s="89">
        <v>5931353.9199999999</v>
      </c>
      <c r="Y141" s="89">
        <v>5954556.0499999998</v>
      </c>
      <c r="Z141" s="89">
        <v>5977758.1799999997</v>
      </c>
      <c r="AA141" s="89">
        <v>6000960.3099999996</v>
      </c>
      <c r="AB141" s="89">
        <v>6021217.5599999996</v>
      </c>
      <c r="AC141" s="89">
        <v>6041474.8099999996</v>
      </c>
      <c r="AD141" s="89">
        <v>6061732.0599999996</v>
      </c>
      <c r="AE141" s="89">
        <v>6081989.3099999996</v>
      </c>
      <c r="AF141" s="89">
        <v>6102246.5599999996</v>
      </c>
      <c r="AG141" s="89">
        <v>6122503.8099999996</v>
      </c>
      <c r="AH141" s="89">
        <v>6142761.0599999996</v>
      </c>
      <c r="AI141" s="89">
        <v>6163018.3099999996</v>
      </c>
      <c r="AJ141" s="89">
        <v>6183275.5599999996</v>
      </c>
      <c r="AK141" s="89">
        <v>6203532.8099999996</v>
      </c>
      <c r="AL141" s="89">
        <v>6223790.0599999996</v>
      </c>
      <c r="AM141" s="89">
        <v>6244047.3099999996</v>
      </c>
      <c r="AN141" s="89">
        <v>6264304.5599999996</v>
      </c>
      <c r="AO141" s="89">
        <v>6284561.8099999996</v>
      </c>
      <c r="AP141" s="89">
        <v>6304819.0599999996</v>
      </c>
      <c r="AQ141" s="89">
        <v>6325076.3099999996</v>
      </c>
      <c r="AR141" s="89">
        <v>6345333.5599999996</v>
      </c>
      <c r="AS141" s="89">
        <v>6365590.8099999996</v>
      </c>
      <c r="AT141" s="89">
        <v>6385848.0599999996</v>
      </c>
      <c r="AU141" s="89">
        <v>6406105.3099999996</v>
      </c>
      <c r="AV141" s="89">
        <v>6426362.5599999996</v>
      </c>
      <c r="AW141" s="89">
        <v>6446619.8099999996</v>
      </c>
      <c r="AX141" s="89">
        <v>6466877.0599999996</v>
      </c>
      <c r="AY141" s="89">
        <v>6487134.3099999996</v>
      </c>
      <c r="AZ141" s="89">
        <v>6507391.5599999996</v>
      </c>
      <c r="BA141" s="89">
        <v>6527648.8099999996</v>
      </c>
      <c r="BB141" s="89">
        <v>6547906.0599999996</v>
      </c>
      <c r="BC141" s="89">
        <v>6568163.3099999996</v>
      </c>
      <c r="BD141" s="89">
        <v>6588420.5599999996</v>
      </c>
      <c r="BE141" s="89">
        <v>6608677.8099999996</v>
      </c>
      <c r="BF141" s="89">
        <v>6628935.0599999996</v>
      </c>
      <c r="BG141" s="89">
        <v>6649192.3099999996</v>
      </c>
      <c r="BH141" s="89">
        <v>6669449.5599999996</v>
      </c>
      <c r="BI141" s="89">
        <v>6689706.8099999996</v>
      </c>
      <c r="BJ141" s="89">
        <v>6709964.0599999996</v>
      </c>
      <c r="BK141" s="89">
        <v>6730221.3099999996</v>
      </c>
      <c r="BL141" s="89">
        <v>6750478.5599999996</v>
      </c>
      <c r="BM141" s="89">
        <v>6770735.8099999996</v>
      </c>
      <c r="BN141" s="89">
        <v>6790993.0599999996</v>
      </c>
      <c r="BO141" s="89">
        <v>6811250.3099999996</v>
      </c>
      <c r="BP141" s="89">
        <v>6831507.5599999996</v>
      </c>
      <c r="BQ141" s="89">
        <v>6851764.8099999996</v>
      </c>
      <c r="BR141" s="89">
        <v>6872022.0599999996</v>
      </c>
      <c r="BS141" s="89">
        <v>6892279.3099999996</v>
      </c>
      <c r="BT141" s="89">
        <v>6912536.5599999996</v>
      </c>
      <c r="BU141" s="89">
        <v>6932793.8099999996</v>
      </c>
      <c r="BV141" s="89">
        <v>6953051.0599999996</v>
      </c>
      <c r="BW141" s="89">
        <v>6973308.3099999996</v>
      </c>
      <c r="BX141" s="111">
        <v>5722534.7500000009</v>
      </c>
      <c r="BY141" s="111">
        <v>6000960.3099999996</v>
      </c>
      <c r="BZ141" s="111">
        <v>6244047.3099999996</v>
      </c>
      <c r="CA141" s="111">
        <v>6487134.3099999996</v>
      </c>
      <c r="CB141" s="111">
        <v>6730221.3099999996</v>
      </c>
      <c r="CC141" s="111">
        <v>6973308.3099999996</v>
      </c>
      <c r="CD141" s="112">
        <v>5583321.9699999997</v>
      </c>
      <c r="CE141" s="112">
        <v>5861747.5300000003</v>
      </c>
      <c r="CF141" s="112">
        <v>6122503.8099999996</v>
      </c>
      <c r="CG141" s="112">
        <v>6365590.8099999996</v>
      </c>
      <c r="CH141" s="112">
        <v>6608677.8099999996</v>
      </c>
      <c r="CI141" s="112">
        <v>6851764.8099999996</v>
      </c>
    </row>
    <row r="142" spans="1:87" x14ac:dyDescent="0.3">
      <c r="A142" s="189">
        <v>34184</v>
      </c>
      <c r="B142" s="180" t="s">
        <v>452</v>
      </c>
      <c r="C142" s="72">
        <v>2098729.5000000005</v>
      </c>
      <c r="D142" s="89">
        <v>2111821.8900000006</v>
      </c>
      <c r="E142" s="89">
        <v>2124914.2800000007</v>
      </c>
      <c r="F142" s="89">
        <v>2138006.6700000009</v>
      </c>
      <c r="G142" s="89">
        <v>2151099.060000001</v>
      </c>
      <c r="H142" s="89">
        <v>2164191.4500000011</v>
      </c>
      <c r="I142" s="89">
        <v>2177283.8400000012</v>
      </c>
      <c r="J142" s="89">
        <v>2190376.2300000014</v>
      </c>
      <c r="K142" s="89">
        <v>2203468.6200000015</v>
      </c>
      <c r="L142" s="89">
        <v>2216561.0100000016</v>
      </c>
      <c r="M142" s="89">
        <v>2229653.4000000018</v>
      </c>
      <c r="N142" s="89">
        <v>2227490.5600000019</v>
      </c>
      <c r="O142" s="89">
        <v>2240567.700000002</v>
      </c>
      <c r="P142" s="89">
        <v>2253644.8400000022</v>
      </c>
      <c r="Q142" s="89">
        <v>2266721.9800000023</v>
      </c>
      <c r="R142" s="89">
        <v>2279799.1200000024</v>
      </c>
      <c r="S142" s="89">
        <v>2292876.2600000026</v>
      </c>
      <c r="T142" s="89">
        <v>2305953.4000000027</v>
      </c>
      <c r="U142" s="89">
        <v>2319030.5400000028</v>
      </c>
      <c r="V142" s="89">
        <v>2332107.680000003</v>
      </c>
      <c r="W142" s="89">
        <v>2345184.8200000031</v>
      </c>
      <c r="X142" s="89">
        <v>2358261.9600000032</v>
      </c>
      <c r="Y142" s="89">
        <v>2371339.1000000034</v>
      </c>
      <c r="Z142" s="89">
        <v>2384416.2400000035</v>
      </c>
      <c r="AA142" s="89">
        <v>2397493.3800000036</v>
      </c>
      <c r="AB142" s="89">
        <v>2410764.2600000035</v>
      </c>
      <c r="AC142" s="89">
        <v>2424035.1400000034</v>
      </c>
      <c r="AD142" s="89">
        <v>2437306.0200000033</v>
      </c>
      <c r="AE142" s="89">
        <v>2450576.9000000032</v>
      </c>
      <c r="AF142" s="89">
        <v>2463847.7800000031</v>
      </c>
      <c r="AG142" s="89">
        <v>2477118.6600000029</v>
      </c>
      <c r="AH142" s="89">
        <v>2490389.5400000028</v>
      </c>
      <c r="AI142" s="89">
        <v>2503660.4200000027</v>
      </c>
      <c r="AJ142" s="89">
        <v>2516931.3000000026</v>
      </c>
      <c r="AK142" s="89">
        <v>2530202.1800000025</v>
      </c>
      <c r="AL142" s="89">
        <v>2543473.0600000024</v>
      </c>
      <c r="AM142" s="89">
        <v>2556743.9400000023</v>
      </c>
      <c r="AN142" s="89">
        <v>2570014.8200000022</v>
      </c>
      <c r="AO142" s="89">
        <v>2583285.700000002</v>
      </c>
      <c r="AP142" s="89">
        <v>2596556.5800000019</v>
      </c>
      <c r="AQ142" s="89">
        <v>2609827.4600000018</v>
      </c>
      <c r="AR142" s="89">
        <v>2623098.3400000017</v>
      </c>
      <c r="AS142" s="89">
        <v>2636369.2200000016</v>
      </c>
      <c r="AT142" s="89">
        <v>2649640.1000000015</v>
      </c>
      <c r="AU142" s="89">
        <v>2662910.9800000014</v>
      </c>
      <c r="AV142" s="89">
        <v>2676181.8600000013</v>
      </c>
      <c r="AW142" s="89">
        <v>2689452.7400000012</v>
      </c>
      <c r="AX142" s="89">
        <v>2702723.620000001</v>
      </c>
      <c r="AY142" s="89">
        <v>2715994.5000000009</v>
      </c>
      <c r="AZ142" s="89">
        <v>2729265.3800000008</v>
      </c>
      <c r="BA142" s="89">
        <v>2742536.2600000007</v>
      </c>
      <c r="BB142" s="89">
        <v>2755807.1400000006</v>
      </c>
      <c r="BC142" s="89">
        <v>2769078.0200000005</v>
      </c>
      <c r="BD142" s="89">
        <v>2782348.9000000004</v>
      </c>
      <c r="BE142" s="89">
        <v>2795619.7800000003</v>
      </c>
      <c r="BF142" s="89">
        <v>2808890.66</v>
      </c>
      <c r="BG142" s="89">
        <v>2822161.54</v>
      </c>
      <c r="BH142" s="89">
        <v>2835432.42</v>
      </c>
      <c r="BI142" s="89">
        <v>2848703.3</v>
      </c>
      <c r="BJ142" s="89">
        <v>2861974.1799999997</v>
      </c>
      <c r="BK142" s="89">
        <v>2875245.0599999996</v>
      </c>
      <c r="BL142" s="89">
        <v>2888515.9399999995</v>
      </c>
      <c r="BM142" s="89">
        <v>2901786.8199999994</v>
      </c>
      <c r="BN142" s="89">
        <v>2915057.6999999993</v>
      </c>
      <c r="BO142" s="89">
        <v>2928328.5799999991</v>
      </c>
      <c r="BP142" s="89">
        <v>2941599.459999999</v>
      </c>
      <c r="BQ142" s="89">
        <v>2954870.3399999989</v>
      </c>
      <c r="BR142" s="89">
        <v>2968141.2199999988</v>
      </c>
      <c r="BS142" s="89">
        <v>2981412.0999999987</v>
      </c>
      <c r="BT142" s="89">
        <v>2994682.9799999986</v>
      </c>
      <c r="BU142" s="89">
        <v>3007953.8599999985</v>
      </c>
      <c r="BV142" s="89">
        <v>3021224.7399999984</v>
      </c>
      <c r="BW142" s="89">
        <v>3034495.6199999982</v>
      </c>
      <c r="BX142" s="111">
        <v>2240567.700000002</v>
      </c>
      <c r="BY142" s="111">
        <v>2397493.3800000036</v>
      </c>
      <c r="BZ142" s="111">
        <v>2556743.9400000023</v>
      </c>
      <c r="CA142" s="111">
        <v>2715994.5000000009</v>
      </c>
      <c r="CB142" s="111">
        <v>2875245.0599999996</v>
      </c>
      <c r="CC142" s="111">
        <v>3034495.6199999982</v>
      </c>
      <c r="CD142" s="112">
        <v>2174935.71</v>
      </c>
      <c r="CE142" s="112">
        <v>2319030.54</v>
      </c>
      <c r="CF142" s="112">
        <v>2477118.66</v>
      </c>
      <c r="CG142" s="112">
        <v>2636369.2200000002</v>
      </c>
      <c r="CH142" s="112">
        <v>2795619.78</v>
      </c>
      <c r="CI142" s="112">
        <v>2954870.34</v>
      </c>
    </row>
    <row r="143" spans="1:87" x14ac:dyDescent="0.3">
      <c r="A143" s="189">
        <v>34185</v>
      </c>
      <c r="B143" s="180" t="s">
        <v>453</v>
      </c>
      <c r="C143" s="72">
        <v>2113951.3800000004</v>
      </c>
      <c r="D143" s="89">
        <v>2126881.1800000002</v>
      </c>
      <c r="E143" s="89">
        <v>2139810.98</v>
      </c>
      <c r="F143" s="89">
        <v>2152740.7799999998</v>
      </c>
      <c r="G143" s="89">
        <v>2165670.5799999996</v>
      </c>
      <c r="H143" s="89">
        <v>2178600.3799999994</v>
      </c>
      <c r="I143" s="89">
        <v>2191530.1799999992</v>
      </c>
      <c r="J143" s="89">
        <v>2204459.9799999991</v>
      </c>
      <c r="K143" s="89">
        <v>2217389.7799999989</v>
      </c>
      <c r="L143" s="89">
        <v>2230319.5799999987</v>
      </c>
      <c r="M143" s="89">
        <v>2243249.3799999985</v>
      </c>
      <c r="N143" s="89">
        <v>2256179.1799999983</v>
      </c>
      <c r="O143" s="89">
        <v>2269108.9799999981</v>
      </c>
      <c r="P143" s="89">
        <v>2282038.7899999982</v>
      </c>
      <c r="Q143" s="89">
        <v>2294968.5999999982</v>
      </c>
      <c r="R143" s="89">
        <v>2307898.4099999983</v>
      </c>
      <c r="S143" s="89">
        <v>2320828.2199999983</v>
      </c>
      <c r="T143" s="89">
        <v>2333758.0299999984</v>
      </c>
      <c r="U143" s="89">
        <v>2346687.8399999985</v>
      </c>
      <c r="V143" s="89">
        <v>2359617.6499999985</v>
      </c>
      <c r="W143" s="89">
        <v>2372547.4599999986</v>
      </c>
      <c r="X143" s="89">
        <v>2385477.2699999986</v>
      </c>
      <c r="Y143" s="89">
        <v>2398407.0799999987</v>
      </c>
      <c r="Z143" s="89">
        <v>2411336.8899999987</v>
      </c>
      <c r="AA143" s="89">
        <v>2424266.6999999988</v>
      </c>
      <c r="AB143" s="89">
        <v>2437292.2799999989</v>
      </c>
      <c r="AC143" s="89">
        <v>2450317.8599999989</v>
      </c>
      <c r="AD143" s="89">
        <v>2463343.439999999</v>
      </c>
      <c r="AE143" s="89">
        <v>2476369.0199999991</v>
      </c>
      <c r="AF143" s="89">
        <v>2489394.5999999992</v>
      </c>
      <c r="AG143" s="89">
        <v>2502420.1799999992</v>
      </c>
      <c r="AH143" s="89">
        <v>2515445.7599999993</v>
      </c>
      <c r="AI143" s="89">
        <v>2528471.3399999994</v>
      </c>
      <c r="AJ143" s="89">
        <v>2541496.9199999995</v>
      </c>
      <c r="AK143" s="89">
        <v>2554522.4999999995</v>
      </c>
      <c r="AL143" s="89">
        <v>2567548.0799999996</v>
      </c>
      <c r="AM143" s="89">
        <v>2580573.6599999997</v>
      </c>
      <c r="AN143" s="89">
        <v>2593599.2399999998</v>
      </c>
      <c r="AO143" s="89">
        <v>2606624.8199999998</v>
      </c>
      <c r="AP143" s="89">
        <v>2619650.4</v>
      </c>
      <c r="AQ143" s="89">
        <v>2632675.98</v>
      </c>
      <c r="AR143" s="89">
        <v>2645701.56</v>
      </c>
      <c r="AS143" s="89">
        <v>2658727.14</v>
      </c>
      <c r="AT143" s="89">
        <v>2671752.7200000002</v>
      </c>
      <c r="AU143" s="89">
        <v>2684778.3000000003</v>
      </c>
      <c r="AV143" s="89">
        <v>2697803.8800000004</v>
      </c>
      <c r="AW143" s="89">
        <v>2710829.4600000004</v>
      </c>
      <c r="AX143" s="89">
        <v>2723855.0400000005</v>
      </c>
      <c r="AY143" s="89">
        <v>2736880.6200000006</v>
      </c>
      <c r="AZ143" s="89">
        <v>2749906.2000000007</v>
      </c>
      <c r="BA143" s="89">
        <v>2762931.7800000007</v>
      </c>
      <c r="BB143" s="89">
        <v>2775957.3600000008</v>
      </c>
      <c r="BC143" s="89">
        <v>2788982.9400000009</v>
      </c>
      <c r="BD143" s="89">
        <v>2802008.5200000009</v>
      </c>
      <c r="BE143" s="89">
        <v>2815034.100000001</v>
      </c>
      <c r="BF143" s="89">
        <v>2828059.6800000011</v>
      </c>
      <c r="BG143" s="89">
        <v>2841085.2600000012</v>
      </c>
      <c r="BH143" s="89">
        <v>2854110.8400000012</v>
      </c>
      <c r="BI143" s="89">
        <v>2867136.4200000013</v>
      </c>
      <c r="BJ143" s="89">
        <v>2880162.0000000014</v>
      </c>
      <c r="BK143" s="89">
        <v>2893187.5800000015</v>
      </c>
      <c r="BL143" s="89">
        <v>2906213.1600000015</v>
      </c>
      <c r="BM143" s="89">
        <v>2919238.7400000016</v>
      </c>
      <c r="BN143" s="89">
        <v>2932264.3200000017</v>
      </c>
      <c r="BO143" s="89">
        <v>2945289.9000000018</v>
      </c>
      <c r="BP143" s="89">
        <v>2958315.4800000018</v>
      </c>
      <c r="BQ143" s="89">
        <v>2971341.0600000019</v>
      </c>
      <c r="BR143" s="89">
        <v>2984366.640000002</v>
      </c>
      <c r="BS143" s="89">
        <v>2997392.2200000021</v>
      </c>
      <c r="BT143" s="89">
        <v>3010417.8000000021</v>
      </c>
      <c r="BU143" s="89">
        <v>3023443.3800000022</v>
      </c>
      <c r="BV143" s="89">
        <v>3036468.9600000023</v>
      </c>
      <c r="BW143" s="89">
        <v>3049494.5400000024</v>
      </c>
      <c r="BX143" s="111">
        <v>2269108.9799999981</v>
      </c>
      <c r="BY143" s="111">
        <v>2424266.6999999988</v>
      </c>
      <c r="BZ143" s="111">
        <v>2580573.6599999997</v>
      </c>
      <c r="CA143" s="111">
        <v>2736880.6200000006</v>
      </c>
      <c r="CB143" s="111">
        <v>2893187.5800000015</v>
      </c>
      <c r="CC143" s="111">
        <v>3049494.5400000024</v>
      </c>
      <c r="CD143" s="112">
        <v>2191530.1800000002</v>
      </c>
      <c r="CE143" s="112">
        <v>2346687.84</v>
      </c>
      <c r="CF143" s="112">
        <v>2502420.1800000002</v>
      </c>
      <c r="CG143" s="112">
        <v>2658727.14</v>
      </c>
      <c r="CH143" s="112">
        <v>2815034.1</v>
      </c>
      <c r="CI143" s="112">
        <v>2971341.06</v>
      </c>
    </row>
    <row r="144" spans="1:87" x14ac:dyDescent="0.3">
      <c r="A144" s="189">
        <v>34186</v>
      </c>
      <c r="B144" s="180" t="s">
        <v>454</v>
      </c>
      <c r="C144" s="72">
        <v>3571105.0700000022</v>
      </c>
      <c r="D144" s="89">
        <v>3600083.2700000023</v>
      </c>
      <c r="E144" s="89">
        <v>3629061.4700000025</v>
      </c>
      <c r="F144" s="89">
        <v>3658039.6700000027</v>
      </c>
      <c r="G144" s="89">
        <v>3687017.8700000029</v>
      </c>
      <c r="H144" s="89">
        <v>3715996.0700000031</v>
      </c>
      <c r="I144" s="89">
        <v>3744974.2700000033</v>
      </c>
      <c r="J144" s="89">
        <v>3773952.4700000035</v>
      </c>
      <c r="K144" s="89">
        <v>3802930.6700000037</v>
      </c>
      <c r="L144" s="89">
        <v>3831908.8700000038</v>
      </c>
      <c r="M144" s="89">
        <v>3860887.070000004</v>
      </c>
      <c r="N144" s="89">
        <v>3889865.2700000042</v>
      </c>
      <c r="O144" s="89">
        <v>3918843.4700000044</v>
      </c>
      <c r="P144" s="89">
        <v>3947821.6700000046</v>
      </c>
      <c r="Q144" s="89">
        <v>3976799.8700000048</v>
      </c>
      <c r="R144" s="89">
        <v>4005778.070000005</v>
      </c>
      <c r="S144" s="89">
        <v>4034756.2700000051</v>
      </c>
      <c r="T144" s="89">
        <v>4063734.4700000053</v>
      </c>
      <c r="U144" s="89">
        <v>4092712.6700000055</v>
      </c>
      <c r="V144" s="89">
        <v>4121690.8700000057</v>
      </c>
      <c r="W144" s="89">
        <v>4150669.0700000059</v>
      </c>
      <c r="X144" s="89">
        <v>4179647.2700000061</v>
      </c>
      <c r="Y144" s="89">
        <v>4208625.4700000063</v>
      </c>
      <c r="Z144" s="89">
        <v>4237603.6700000064</v>
      </c>
      <c r="AA144" s="89">
        <v>4266581.8700000066</v>
      </c>
      <c r="AB144" s="89">
        <v>4290164.0500000073</v>
      </c>
      <c r="AC144" s="89">
        <v>4313746.1700000074</v>
      </c>
      <c r="AD144" s="89">
        <v>4337328.2900000075</v>
      </c>
      <c r="AE144" s="89">
        <v>4360910.4100000076</v>
      </c>
      <c r="AF144" s="89">
        <v>4384492.5300000077</v>
      </c>
      <c r="AG144" s="89">
        <v>4408074.6500000078</v>
      </c>
      <c r="AH144" s="89">
        <v>4431656.7700000079</v>
      </c>
      <c r="AI144" s="89">
        <v>4455238.890000008</v>
      </c>
      <c r="AJ144" s="89">
        <v>4478821.0100000082</v>
      </c>
      <c r="AK144" s="89">
        <v>4287217.9500000086</v>
      </c>
      <c r="AL144" s="89">
        <v>4291383.1900000088</v>
      </c>
      <c r="AM144" s="89">
        <v>4295758.6000000089</v>
      </c>
      <c r="AN144" s="89">
        <v>4330936.7700000089</v>
      </c>
      <c r="AO144" s="89">
        <v>4366114.9400000088</v>
      </c>
      <c r="AP144" s="89">
        <v>4401293.1100000087</v>
      </c>
      <c r="AQ144" s="89">
        <v>4436471.2800000086</v>
      </c>
      <c r="AR144" s="89">
        <v>4471649.4500000086</v>
      </c>
      <c r="AS144" s="89">
        <v>4506827.6200000085</v>
      </c>
      <c r="AT144" s="89">
        <v>4542005.7900000084</v>
      </c>
      <c r="AU144" s="89">
        <v>4577183.9600000083</v>
      </c>
      <c r="AV144" s="89">
        <v>4612362.1300000083</v>
      </c>
      <c r="AW144" s="89">
        <v>4647540.3000000082</v>
      </c>
      <c r="AX144" s="89">
        <v>4682718.4700000081</v>
      </c>
      <c r="AY144" s="89">
        <v>4717896.640000008</v>
      </c>
      <c r="AZ144" s="89">
        <v>4753074.810000008</v>
      </c>
      <c r="BA144" s="89">
        <v>4788252.9800000079</v>
      </c>
      <c r="BB144" s="89">
        <v>4823431.1500000078</v>
      </c>
      <c r="BC144" s="89">
        <v>4858609.3200000077</v>
      </c>
      <c r="BD144" s="89">
        <v>4893787.4900000077</v>
      </c>
      <c r="BE144" s="89">
        <v>4928965.6600000076</v>
      </c>
      <c r="BF144" s="89">
        <v>4964143.8300000075</v>
      </c>
      <c r="BG144" s="89">
        <v>4999322.0000000075</v>
      </c>
      <c r="BH144" s="89">
        <v>5034500.1700000074</v>
      </c>
      <c r="BI144" s="89">
        <v>5069678.3400000073</v>
      </c>
      <c r="BJ144" s="89">
        <v>5104856.5100000072</v>
      </c>
      <c r="BK144" s="89">
        <v>5140034.6800000072</v>
      </c>
      <c r="BL144" s="89">
        <v>5175212.8500000071</v>
      </c>
      <c r="BM144" s="89">
        <v>5210391.020000007</v>
      </c>
      <c r="BN144" s="89">
        <v>5245569.1900000069</v>
      </c>
      <c r="BO144" s="89">
        <v>5280747.3600000069</v>
      </c>
      <c r="BP144" s="89">
        <v>5315925.5300000068</v>
      </c>
      <c r="BQ144" s="89">
        <v>5351103.7000000067</v>
      </c>
      <c r="BR144" s="89">
        <v>5386281.8700000066</v>
      </c>
      <c r="BS144" s="89">
        <v>5421460.0400000066</v>
      </c>
      <c r="BT144" s="89">
        <v>5456638.2100000065</v>
      </c>
      <c r="BU144" s="89">
        <v>5491816.3800000064</v>
      </c>
      <c r="BV144" s="89">
        <v>5526994.5500000063</v>
      </c>
      <c r="BW144" s="89">
        <v>5562172.7200000063</v>
      </c>
      <c r="BX144" s="111">
        <v>3918843.4700000044</v>
      </c>
      <c r="BY144" s="111">
        <v>4266581.8700000066</v>
      </c>
      <c r="BZ144" s="111">
        <v>4295758.6000000089</v>
      </c>
      <c r="CA144" s="111">
        <v>4717896.640000008</v>
      </c>
      <c r="CB144" s="111">
        <v>5140034.6800000072</v>
      </c>
      <c r="CC144" s="111">
        <v>5562172.7200000063</v>
      </c>
      <c r="CD144" s="112">
        <v>3744974.27</v>
      </c>
      <c r="CE144" s="112">
        <v>4092712.67</v>
      </c>
      <c r="CF144" s="112">
        <v>4353951.88</v>
      </c>
      <c r="CG144" s="112">
        <v>4506827.62</v>
      </c>
      <c r="CH144" s="112">
        <v>4928965.66</v>
      </c>
      <c r="CI144" s="112">
        <v>5351103.7</v>
      </c>
    </row>
    <row r="145" spans="1:87" x14ac:dyDescent="0.3">
      <c r="A145" s="189">
        <v>34198</v>
      </c>
      <c r="B145" s="180" t="s">
        <v>455</v>
      </c>
      <c r="C145" s="113">
        <v>0</v>
      </c>
      <c r="D145" s="89">
        <v>0</v>
      </c>
      <c r="E145" s="89">
        <v>0</v>
      </c>
      <c r="F145" s="89">
        <v>0</v>
      </c>
      <c r="G145" s="89">
        <v>0</v>
      </c>
      <c r="H145" s="89">
        <v>0</v>
      </c>
      <c r="I145" s="89">
        <v>0</v>
      </c>
      <c r="J145" s="89">
        <v>0</v>
      </c>
      <c r="K145" s="89">
        <v>0</v>
      </c>
      <c r="L145" s="89">
        <v>0</v>
      </c>
      <c r="M145" s="89">
        <v>0</v>
      </c>
      <c r="N145" s="89">
        <v>0</v>
      </c>
      <c r="O145" s="89">
        <v>0</v>
      </c>
      <c r="P145" s="89">
        <v>0</v>
      </c>
      <c r="Q145" s="89">
        <v>0</v>
      </c>
      <c r="R145" s="89">
        <v>0</v>
      </c>
      <c r="S145" s="89">
        <v>0</v>
      </c>
      <c r="T145" s="89">
        <v>0</v>
      </c>
      <c r="U145" s="89">
        <v>0</v>
      </c>
      <c r="V145" s="89">
        <v>0</v>
      </c>
      <c r="W145" s="89">
        <v>0</v>
      </c>
      <c r="X145" s="89">
        <v>0</v>
      </c>
      <c r="Y145" s="89">
        <v>0</v>
      </c>
      <c r="Z145" s="89">
        <v>0</v>
      </c>
      <c r="AA145" s="89">
        <v>0</v>
      </c>
      <c r="AB145" s="89">
        <v>0</v>
      </c>
      <c r="AC145" s="89">
        <v>0</v>
      </c>
      <c r="AD145" s="89">
        <v>0</v>
      </c>
      <c r="AE145" s="89">
        <v>0</v>
      </c>
      <c r="AF145" s="89">
        <v>0</v>
      </c>
      <c r="AG145" s="89">
        <v>0</v>
      </c>
      <c r="AH145" s="89">
        <v>0</v>
      </c>
      <c r="AI145" s="89">
        <v>0</v>
      </c>
      <c r="AJ145" s="89">
        <v>0</v>
      </c>
      <c r="AK145" s="89">
        <v>0</v>
      </c>
      <c r="AL145" s="89">
        <v>0</v>
      </c>
      <c r="AM145" s="89">
        <v>0</v>
      </c>
      <c r="AN145" s="89">
        <v>0</v>
      </c>
      <c r="AO145" s="89">
        <v>0</v>
      </c>
      <c r="AP145" s="89">
        <v>0</v>
      </c>
      <c r="AQ145" s="89">
        <v>0</v>
      </c>
      <c r="AR145" s="89">
        <v>0</v>
      </c>
      <c r="AS145" s="89">
        <v>0</v>
      </c>
      <c r="AT145" s="89">
        <v>0</v>
      </c>
      <c r="AU145" s="89">
        <v>0</v>
      </c>
      <c r="AV145" s="89">
        <v>0</v>
      </c>
      <c r="AW145" s="89">
        <v>0</v>
      </c>
      <c r="AX145" s="89">
        <v>0</v>
      </c>
      <c r="AY145" s="89">
        <v>0</v>
      </c>
      <c r="AZ145" s="89">
        <v>0</v>
      </c>
      <c r="BA145" s="89">
        <v>0</v>
      </c>
      <c r="BB145" s="89">
        <v>0</v>
      </c>
      <c r="BC145" s="89">
        <v>0</v>
      </c>
      <c r="BD145" s="89">
        <v>0</v>
      </c>
      <c r="BE145" s="89">
        <v>0</v>
      </c>
      <c r="BF145" s="89">
        <v>0</v>
      </c>
      <c r="BG145" s="89">
        <v>0</v>
      </c>
      <c r="BH145" s="89">
        <v>0</v>
      </c>
      <c r="BI145" s="89">
        <v>0</v>
      </c>
      <c r="BJ145" s="89">
        <v>0</v>
      </c>
      <c r="BK145" s="89">
        <v>0</v>
      </c>
      <c r="BL145" s="89">
        <v>0</v>
      </c>
      <c r="BM145" s="89">
        <v>0</v>
      </c>
      <c r="BN145" s="89">
        <v>0</v>
      </c>
      <c r="BO145" s="89">
        <v>0</v>
      </c>
      <c r="BP145" s="89">
        <v>0</v>
      </c>
      <c r="BQ145" s="89">
        <v>0</v>
      </c>
      <c r="BR145" s="89">
        <v>0</v>
      </c>
      <c r="BS145" s="89">
        <v>0</v>
      </c>
      <c r="BT145" s="89">
        <v>0</v>
      </c>
      <c r="BU145" s="89">
        <v>0</v>
      </c>
      <c r="BV145" s="89">
        <v>0</v>
      </c>
      <c r="BW145" s="89">
        <v>0</v>
      </c>
      <c r="BX145" s="111">
        <v>0</v>
      </c>
      <c r="BY145" s="111">
        <v>0</v>
      </c>
      <c r="BZ145" s="111">
        <v>0</v>
      </c>
      <c r="CA145" s="111">
        <v>0</v>
      </c>
      <c r="CB145" s="111">
        <v>0</v>
      </c>
      <c r="CC145" s="111">
        <v>0</v>
      </c>
      <c r="CD145" s="112">
        <v>0</v>
      </c>
      <c r="CE145" s="112">
        <v>0</v>
      </c>
      <c r="CF145" s="112">
        <v>0</v>
      </c>
      <c r="CG145" s="112">
        <v>0</v>
      </c>
      <c r="CH145" s="112">
        <v>0</v>
      </c>
      <c r="CI145" s="112">
        <v>0</v>
      </c>
    </row>
    <row r="146" spans="1:87" x14ac:dyDescent="0.3">
      <c r="A146" s="189">
        <v>34199</v>
      </c>
      <c r="B146" s="180" t="s">
        <v>456</v>
      </c>
      <c r="C146" s="72">
        <v>30195009.999999993</v>
      </c>
      <c r="D146" s="89">
        <v>31085929.809999991</v>
      </c>
      <c r="E146" s="89">
        <v>31977696.669999991</v>
      </c>
      <c r="F146" s="89">
        <v>32869543.879999992</v>
      </c>
      <c r="G146" s="89">
        <v>33763057.029999994</v>
      </c>
      <c r="H146" s="89">
        <v>34656708.959999993</v>
      </c>
      <c r="I146" s="89">
        <v>35550836.849999994</v>
      </c>
      <c r="J146" s="89">
        <v>36445203.709999993</v>
      </c>
      <c r="K146" s="89">
        <v>37339869.18999999</v>
      </c>
      <c r="L146" s="89">
        <v>38234118.519999988</v>
      </c>
      <c r="M146" s="89">
        <v>39128376.339999989</v>
      </c>
      <c r="N146" s="89">
        <v>40022679.129999988</v>
      </c>
      <c r="O146" s="89">
        <v>40916804.459999986</v>
      </c>
      <c r="P146" s="89">
        <v>42004400.889999986</v>
      </c>
      <c r="Q146" s="89">
        <v>43092262.579999983</v>
      </c>
      <c r="R146" s="89">
        <v>44180124.62999998</v>
      </c>
      <c r="S146" s="89">
        <v>45269522.849999979</v>
      </c>
      <c r="T146" s="89">
        <v>46359295.119999982</v>
      </c>
      <c r="U146" s="89">
        <v>47449067.389999986</v>
      </c>
      <c r="V146" s="89">
        <v>48538839.659999989</v>
      </c>
      <c r="W146" s="89">
        <v>49628611.929999992</v>
      </c>
      <c r="X146" s="89">
        <v>50718384.199999996</v>
      </c>
      <c r="Y146" s="89">
        <v>51808156.469999999</v>
      </c>
      <c r="Z146" s="89">
        <v>52944511.560000002</v>
      </c>
      <c r="AA146" s="89">
        <v>54082009.740000002</v>
      </c>
      <c r="AB146" s="89">
        <v>55403945.370000005</v>
      </c>
      <c r="AC146" s="89">
        <v>56725881.000000007</v>
      </c>
      <c r="AD146" s="89">
        <v>58047816.63000001</v>
      </c>
      <c r="AE146" s="89">
        <v>59369752.260000013</v>
      </c>
      <c r="AF146" s="89">
        <v>60691687.890000015</v>
      </c>
      <c r="AG146" s="89">
        <v>62013623.520000018</v>
      </c>
      <c r="AH146" s="89">
        <v>63335559.150000021</v>
      </c>
      <c r="AI146" s="89">
        <v>64657494.780000024</v>
      </c>
      <c r="AJ146" s="89">
        <v>65979430.410000026</v>
      </c>
      <c r="AK146" s="89">
        <v>67301366.040000021</v>
      </c>
      <c r="AL146" s="89">
        <v>68623301.670000017</v>
      </c>
      <c r="AM146" s="89">
        <v>69945237.300000012</v>
      </c>
      <c r="AN146" s="89">
        <v>71267172.930000007</v>
      </c>
      <c r="AO146" s="89">
        <v>72589108.560000002</v>
      </c>
      <c r="AP146" s="89">
        <v>73911044.189999998</v>
      </c>
      <c r="AQ146" s="89">
        <v>75232979.819999993</v>
      </c>
      <c r="AR146" s="89">
        <v>76554915.449999988</v>
      </c>
      <c r="AS146" s="89">
        <v>77876851.079999983</v>
      </c>
      <c r="AT146" s="89">
        <v>79198786.709999979</v>
      </c>
      <c r="AU146" s="89">
        <v>80520722.339999974</v>
      </c>
      <c r="AV146" s="89">
        <v>81842657.969999969</v>
      </c>
      <c r="AW146" s="89">
        <v>83164593.599999964</v>
      </c>
      <c r="AX146" s="89">
        <v>84486529.229999959</v>
      </c>
      <c r="AY146" s="89">
        <v>85808464.859999955</v>
      </c>
      <c r="AZ146" s="89">
        <v>87130400.48999995</v>
      </c>
      <c r="BA146" s="89">
        <v>88452336.119999945</v>
      </c>
      <c r="BB146" s="89">
        <v>89774271.74999994</v>
      </c>
      <c r="BC146" s="89">
        <v>91096207.379999936</v>
      </c>
      <c r="BD146" s="89">
        <v>92418143.009999931</v>
      </c>
      <c r="BE146" s="89">
        <v>93740078.639999926</v>
      </c>
      <c r="BF146" s="89">
        <v>95062014.269999921</v>
      </c>
      <c r="BG146" s="89">
        <v>96383949.899999917</v>
      </c>
      <c r="BH146" s="89">
        <v>97705885.529999912</v>
      </c>
      <c r="BI146" s="89">
        <v>99027821.159999907</v>
      </c>
      <c r="BJ146" s="89">
        <v>100349756.7899999</v>
      </c>
      <c r="BK146" s="89">
        <v>101671692.4199999</v>
      </c>
      <c r="BL146" s="89">
        <v>102993628.04999989</v>
      </c>
      <c r="BM146" s="89">
        <v>104315563.67999989</v>
      </c>
      <c r="BN146" s="89">
        <v>105637499.30999988</v>
      </c>
      <c r="BO146" s="89">
        <v>106959434.93999988</v>
      </c>
      <c r="BP146" s="89">
        <v>108281370.56999987</v>
      </c>
      <c r="BQ146" s="89">
        <v>109603306.19999987</v>
      </c>
      <c r="BR146" s="89">
        <v>110925241.82999986</v>
      </c>
      <c r="BS146" s="89">
        <v>112247177.45999986</v>
      </c>
      <c r="BT146" s="89">
        <v>113569113.08999985</v>
      </c>
      <c r="BU146" s="89">
        <v>114891048.71999985</v>
      </c>
      <c r="BV146" s="89">
        <v>116212984.34999985</v>
      </c>
      <c r="BW146" s="89">
        <v>117534919.97999984</v>
      </c>
      <c r="BX146" s="111">
        <v>40916804.459999986</v>
      </c>
      <c r="BY146" s="111">
        <v>54082009.740000002</v>
      </c>
      <c r="BZ146" s="111">
        <v>69945237.300000012</v>
      </c>
      <c r="CA146" s="111">
        <v>85808464.859999955</v>
      </c>
      <c r="CB146" s="111">
        <v>101671692.4199999</v>
      </c>
      <c r="CC146" s="111">
        <v>117534919.97999984</v>
      </c>
      <c r="CD146" s="112">
        <v>35552756.5</v>
      </c>
      <c r="CE146" s="112">
        <v>47460922.420000002</v>
      </c>
      <c r="CF146" s="112">
        <v>62013623.520000003</v>
      </c>
      <c r="CG146" s="112">
        <v>77876851.079999998</v>
      </c>
      <c r="CH146" s="112">
        <v>93740078.640000001</v>
      </c>
      <c r="CI146" s="112">
        <v>109603306.2</v>
      </c>
    </row>
    <row r="147" spans="1:87" x14ac:dyDescent="0.3">
      <c r="A147" s="189">
        <v>34220</v>
      </c>
      <c r="B147" s="180" t="s">
        <v>457</v>
      </c>
      <c r="C147" s="222">
        <v>0</v>
      </c>
      <c r="D147" s="89">
        <v>0</v>
      </c>
      <c r="E147" s="89">
        <v>0</v>
      </c>
      <c r="F147" s="89">
        <v>0</v>
      </c>
      <c r="G147" s="89">
        <v>0</v>
      </c>
      <c r="H147" s="89">
        <v>0</v>
      </c>
      <c r="I147" s="89">
        <v>0</v>
      </c>
      <c r="J147" s="89">
        <v>0</v>
      </c>
      <c r="K147" s="89">
        <v>0</v>
      </c>
      <c r="L147" s="89">
        <v>0</v>
      </c>
      <c r="M147" s="89">
        <v>0</v>
      </c>
      <c r="N147" s="89">
        <v>0</v>
      </c>
      <c r="O147" s="89">
        <v>0</v>
      </c>
      <c r="P147" s="89">
        <v>0</v>
      </c>
      <c r="Q147" s="89">
        <v>0</v>
      </c>
      <c r="R147" s="89">
        <v>0</v>
      </c>
      <c r="S147" s="89">
        <v>0</v>
      </c>
      <c r="T147" s="89">
        <v>0</v>
      </c>
      <c r="U147" s="89">
        <v>0</v>
      </c>
      <c r="V147" s="89">
        <v>0</v>
      </c>
      <c r="W147" s="89">
        <v>0</v>
      </c>
      <c r="X147" s="89">
        <v>0</v>
      </c>
      <c r="Y147" s="89">
        <v>0</v>
      </c>
      <c r="Z147" s="89">
        <v>0</v>
      </c>
      <c r="AA147" s="89">
        <v>0</v>
      </c>
      <c r="AB147" s="89">
        <v>0</v>
      </c>
      <c r="AC147" s="89">
        <v>0</v>
      </c>
      <c r="AD147" s="89">
        <v>0</v>
      </c>
      <c r="AE147" s="89">
        <v>0</v>
      </c>
      <c r="AF147" s="89">
        <v>92802.81</v>
      </c>
      <c r="AG147" s="89">
        <v>186783.09999999998</v>
      </c>
      <c r="AH147" s="89">
        <v>280818.24</v>
      </c>
      <c r="AI147" s="89">
        <v>376714.62</v>
      </c>
      <c r="AJ147" s="89">
        <v>472630.03</v>
      </c>
      <c r="AK147" s="89">
        <v>568551.73</v>
      </c>
      <c r="AL147" s="89">
        <v>664478.71</v>
      </c>
      <c r="AM147" s="89">
        <v>761749.29999999993</v>
      </c>
      <c r="AN147" s="89">
        <v>860364.50999999989</v>
      </c>
      <c r="AO147" s="89">
        <v>958982.61999999988</v>
      </c>
      <c r="AP147" s="89">
        <v>1057603.6199999999</v>
      </c>
      <c r="AQ147" s="89">
        <v>1156227.5199999998</v>
      </c>
      <c r="AR147" s="89">
        <v>1254854.3199999998</v>
      </c>
      <c r="AS147" s="89">
        <v>1353484.0099999998</v>
      </c>
      <c r="AT147" s="89">
        <v>1505797.1599999997</v>
      </c>
      <c r="AU147" s="89">
        <v>1658160.7199999997</v>
      </c>
      <c r="AV147" s="89">
        <v>1810565.5299999998</v>
      </c>
      <c r="AW147" s="89">
        <v>1963011.5899999999</v>
      </c>
      <c r="AX147" s="89">
        <v>2116056.31</v>
      </c>
      <c r="AY147" s="89">
        <v>2269101.0300000003</v>
      </c>
      <c r="AZ147" s="89">
        <v>2422145.7500000005</v>
      </c>
      <c r="BA147" s="89">
        <v>2575190.4700000007</v>
      </c>
      <c r="BB147" s="89">
        <v>2728235.1900000009</v>
      </c>
      <c r="BC147" s="89">
        <v>2881279.9100000011</v>
      </c>
      <c r="BD147" s="89">
        <v>3034324.6300000013</v>
      </c>
      <c r="BE147" s="89">
        <v>3187369.3500000015</v>
      </c>
      <c r="BF147" s="89">
        <v>3340414.0700000017</v>
      </c>
      <c r="BG147" s="89">
        <v>3493458.7900000019</v>
      </c>
      <c r="BH147" s="89">
        <v>3646503.5100000021</v>
      </c>
      <c r="BI147" s="89">
        <v>3799548.2300000023</v>
      </c>
      <c r="BJ147" s="89">
        <v>3952592.9500000025</v>
      </c>
      <c r="BK147" s="89">
        <v>4105637.6700000027</v>
      </c>
      <c r="BL147" s="89">
        <v>4258682.3900000025</v>
      </c>
      <c r="BM147" s="89">
        <v>4411727.1100000022</v>
      </c>
      <c r="BN147" s="89">
        <v>4564771.8300000019</v>
      </c>
      <c r="BO147" s="89">
        <v>4717816.5500000017</v>
      </c>
      <c r="BP147" s="89">
        <v>4870861.2700000014</v>
      </c>
      <c r="BQ147" s="89">
        <v>5023905.9900000012</v>
      </c>
      <c r="BR147" s="89">
        <v>5176950.7100000009</v>
      </c>
      <c r="BS147" s="89">
        <v>5329995.4300000006</v>
      </c>
      <c r="BT147" s="89">
        <v>5483040.1500000004</v>
      </c>
      <c r="BU147" s="89">
        <v>5636084.8700000001</v>
      </c>
      <c r="BV147" s="89">
        <v>5789129.5899999999</v>
      </c>
      <c r="BW147" s="89">
        <v>5942174.3099999996</v>
      </c>
      <c r="BX147" s="111">
        <v>0</v>
      </c>
      <c r="BY147" s="111">
        <v>0</v>
      </c>
      <c r="BZ147" s="111">
        <v>761749.29999999993</v>
      </c>
      <c r="CA147" s="111">
        <v>2269101.0300000003</v>
      </c>
      <c r="CB147" s="111">
        <v>4105637.6700000027</v>
      </c>
      <c r="CC147" s="111">
        <v>5942174.3099999996</v>
      </c>
      <c r="CD147" s="112">
        <v>0</v>
      </c>
      <c r="CE147" s="112">
        <v>0</v>
      </c>
      <c r="CF147" s="112">
        <v>261886.81</v>
      </c>
      <c r="CG147" s="112">
        <v>1440458.33</v>
      </c>
      <c r="CH147" s="112">
        <v>3187369.35</v>
      </c>
      <c r="CI147" s="112">
        <v>5023905.99</v>
      </c>
    </row>
    <row r="148" spans="1:87" x14ac:dyDescent="0.3">
      <c r="A148" s="189">
        <v>34228</v>
      </c>
      <c r="B148" s="180" t="s">
        <v>458</v>
      </c>
      <c r="C148" s="72">
        <v>0</v>
      </c>
      <c r="D148" s="89">
        <v>0</v>
      </c>
      <c r="E148" s="89">
        <v>0</v>
      </c>
      <c r="F148" s="89">
        <v>0</v>
      </c>
      <c r="G148" s="89">
        <v>0</v>
      </c>
      <c r="H148" s="89">
        <v>0</v>
      </c>
      <c r="I148" s="89">
        <v>0</v>
      </c>
      <c r="J148" s="89">
        <v>0</v>
      </c>
      <c r="K148" s="89">
        <v>0</v>
      </c>
      <c r="L148" s="89">
        <v>0</v>
      </c>
      <c r="M148" s="89">
        <v>0</v>
      </c>
      <c r="N148" s="89">
        <v>0</v>
      </c>
      <c r="O148" s="89">
        <v>0</v>
      </c>
      <c r="P148" s="89">
        <v>0</v>
      </c>
      <c r="Q148" s="89">
        <v>0</v>
      </c>
      <c r="R148" s="89">
        <v>0</v>
      </c>
      <c r="S148" s="89">
        <v>0</v>
      </c>
      <c r="T148" s="89">
        <v>0</v>
      </c>
      <c r="U148" s="89">
        <v>0</v>
      </c>
      <c r="V148" s="89">
        <v>0</v>
      </c>
      <c r="W148" s="89">
        <v>0</v>
      </c>
      <c r="X148" s="89">
        <v>0</v>
      </c>
      <c r="Y148" s="89">
        <v>0</v>
      </c>
      <c r="Z148" s="89">
        <v>0</v>
      </c>
      <c r="AA148" s="89">
        <v>0</v>
      </c>
      <c r="AB148" s="89">
        <v>0</v>
      </c>
      <c r="AC148" s="89">
        <v>0</v>
      </c>
      <c r="AD148" s="89">
        <v>0</v>
      </c>
      <c r="AE148" s="89">
        <v>0</v>
      </c>
      <c r="AF148" s="89">
        <v>0</v>
      </c>
      <c r="AG148" s="89">
        <v>0</v>
      </c>
      <c r="AH148" s="89">
        <v>0</v>
      </c>
      <c r="AI148" s="89">
        <v>0</v>
      </c>
      <c r="AJ148" s="89">
        <v>0</v>
      </c>
      <c r="AK148" s="89">
        <v>0</v>
      </c>
      <c r="AL148" s="89">
        <v>0</v>
      </c>
      <c r="AM148" s="89">
        <v>0</v>
      </c>
      <c r="AN148" s="89">
        <v>0</v>
      </c>
      <c r="AO148" s="89">
        <v>0</v>
      </c>
      <c r="AP148" s="89">
        <v>0</v>
      </c>
      <c r="AQ148" s="89">
        <v>0</v>
      </c>
      <c r="AR148" s="89">
        <v>0</v>
      </c>
      <c r="AS148" s="89">
        <v>0</v>
      </c>
      <c r="AT148" s="89">
        <v>0</v>
      </c>
      <c r="AU148" s="89">
        <v>0</v>
      </c>
      <c r="AV148" s="89">
        <v>0</v>
      </c>
      <c r="AW148" s="89">
        <v>0</v>
      </c>
      <c r="AX148" s="89">
        <v>0</v>
      </c>
      <c r="AY148" s="89">
        <v>0</v>
      </c>
      <c r="AZ148" s="89">
        <v>0</v>
      </c>
      <c r="BA148" s="89">
        <v>0</v>
      </c>
      <c r="BB148" s="89">
        <v>0</v>
      </c>
      <c r="BC148" s="89">
        <v>0</v>
      </c>
      <c r="BD148" s="89">
        <v>0</v>
      </c>
      <c r="BE148" s="89">
        <v>0</v>
      </c>
      <c r="BF148" s="89">
        <v>0</v>
      </c>
      <c r="BG148" s="89">
        <v>0</v>
      </c>
      <c r="BH148" s="89">
        <v>0</v>
      </c>
      <c r="BI148" s="89">
        <v>0</v>
      </c>
      <c r="BJ148" s="89">
        <v>0</v>
      </c>
      <c r="BK148" s="89">
        <v>0</v>
      </c>
      <c r="BL148" s="89">
        <v>0</v>
      </c>
      <c r="BM148" s="89">
        <v>0</v>
      </c>
      <c r="BN148" s="89">
        <v>0</v>
      </c>
      <c r="BO148" s="89">
        <v>0</v>
      </c>
      <c r="BP148" s="89">
        <v>0</v>
      </c>
      <c r="BQ148" s="89">
        <v>0</v>
      </c>
      <c r="BR148" s="89">
        <v>0</v>
      </c>
      <c r="BS148" s="89">
        <v>0</v>
      </c>
      <c r="BT148" s="89">
        <v>0</v>
      </c>
      <c r="BU148" s="89">
        <v>0</v>
      </c>
      <c r="BV148" s="89">
        <v>0</v>
      </c>
      <c r="BW148" s="89">
        <v>0</v>
      </c>
      <c r="BX148" s="111">
        <v>0</v>
      </c>
      <c r="BY148" s="111">
        <v>0</v>
      </c>
      <c r="BZ148" s="111">
        <v>0</v>
      </c>
      <c r="CA148" s="111">
        <v>0</v>
      </c>
      <c r="CB148" s="111">
        <v>0</v>
      </c>
      <c r="CC148" s="111">
        <v>0</v>
      </c>
      <c r="CD148" s="112">
        <v>0</v>
      </c>
      <c r="CE148" s="112">
        <v>0</v>
      </c>
      <c r="CF148" s="112">
        <v>0</v>
      </c>
      <c r="CG148" s="112">
        <v>0</v>
      </c>
      <c r="CH148" s="112">
        <v>0</v>
      </c>
      <c r="CI148" s="112">
        <v>0</v>
      </c>
    </row>
    <row r="149" spans="1:87" x14ac:dyDescent="0.3">
      <c r="A149" s="189">
        <v>34230</v>
      </c>
      <c r="B149" s="180" t="s">
        <v>459</v>
      </c>
      <c r="C149" s="72">
        <v>7753714.1399999997</v>
      </c>
      <c r="D149" s="89">
        <v>7994745.4000000004</v>
      </c>
      <c r="E149" s="89">
        <v>8036238.7300000004</v>
      </c>
      <c r="F149" s="89">
        <v>8113562.0500000007</v>
      </c>
      <c r="G149" s="89">
        <v>8070063.9400000004</v>
      </c>
      <c r="H149" s="89">
        <v>7961603.6400000006</v>
      </c>
      <c r="I149" s="89">
        <v>8020496.9000000004</v>
      </c>
      <c r="J149" s="89">
        <v>8059486.7299999995</v>
      </c>
      <c r="K149" s="89">
        <v>8086319.3499999996</v>
      </c>
      <c r="L149" s="89">
        <v>8092780.7299999986</v>
      </c>
      <c r="M149" s="89">
        <v>8140860.4399999976</v>
      </c>
      <c r="N149" s="89">
        <v>7954660.0799999973</v>
      </c>
      <c r="O149" s="89">
        <v>7904233.6499999966</v>
      </c>
      <c r="P149" s="89">
        <v>7435012.1649999972</v>
      </c>
      <c r="Q149" s="89">
        <v>7062550.8999999976</v>
      </c>
      <c r="R149" s="89">
        <v>4703786.4849999966</v>
      </c>
      <c r="S149" s="89">
        <v>4488781.469999996</v>
      </c>
      <c r="T149" s="89">
        <v>3998817.9849999961</v>
      </c>
      <c r="U149" s="89">
        <v>3809714.0099999961</v>
      </c>
      <c r="V149" s="89">
        <v>3864121.5449999962</v>
      </c>
      <c r="W149" s="89">
        <v>3918899.9799999963</v>
      </c>
      <c r="X149" s="89">
        <v>3934049.3149999962</v>
      </c>
      <c r="Y149" s="89">
        <v>3989019.5499999961</v>
      </c>
      <c r="Z149" s="89">
        <v>4038662.6949999961</v>
      </c>
      <c r="AA149" s="89">
        <v>4083940.739999996</v>
      </c>
      <c r="AB149" s="89">
        <v>3911124.7749999957</v>
      </c>
      <c r="AC149" s="89">
        <v>3933996.4999999953</v>
      </c>
      <c r="AD149" s="89">
        <v>3830793.0349999955</v>
      </c>
      <c r="AE149" s="89">
        <v>3838171.3999999953</v>
      </c>
      <c r="AF149" s="89">
        <v>3897607.9349999949</v>
      </c>
      <c r="AG149" s="89">
        <v>3958392.6499999948</v>
      </c>
      <c r="AH149" s="89">
        <v>4020525.5349999946</v>
      </c>
      <c r="AI149" s="89">
        <v>4084006.5899999943</v>
      </c>
      <c r="AJ149" s="89">
        <v>4095085.8249999941</v>
      </c>
      <c r="AK149" s="89">
        <v>4156609.809999994</v>
      </c>
      <c r="AL149" s="89">
        <v>4219558.8849999942</v>
      </c>
      <c r="AM149" s="89">
        <v>4155295.5499999942</v>
      </c>
      <c r="AN149" s="89">
        <v>4145321.6349999942</v>
      </c>
      <c r="AO149" s="89">
        <v>4149428.039999994</v>
      </c>
      <c r="AP149" s="89">
        <v>4154937.2849999941</v>
      </c>
      <c r="AQ149" s="89">
        <v>4161849.3699999941</v>
      </c>
      <c r="AR149" s="89">
        <v>4170164.2949999939</v>
      </c>
      <c r="AS149" s="89">
        <v>4179882.059999994</v>
      </c>
      <c r="AT149" s="89">
        <v>4191002.664999994</v>
      </c>
      <c r="AU149" s="89">
        <v>4203526.1099999938</v>
      </c>
      <c r="AV149" s="89">
        <v>3601827.394999994</v>
      </c>
      <c r="AW149" s="89">
        <v>3655907.7399999937</v>
      </c>
      <c r="AX149" s="89">
        <v>3710964.7849999936</v>
      </c>
      <c r="AY149" s="89">
        <v>1973998.5399999938</v>
      </c>
      <c r="AZ149" s="89">
        <v>1940756.4549999936</v>
      </c>
      <c r="BA149" s="89">
        <v>1922160.8799999934</v>
      </c>
      <c r="BB149" s="89">
        <v>475534.30499999336</v>
      </c>
      <c r="BC149" s="89">
        <v>481182.7299999934</v>
      </c>
      <c r="BD149" s="89">
        <v>488800.15499999345</v>
      </c>
      <c r="BE149" s="89">
        <v>498386.58999999345</v>
      </c>
      <c r="BF149" s="89">
        <v>509942.0249999935</v>
      </c>
      <c r="BG149" s="89">
        <v>523466.45999999356</v>
      </c>
      <c r="BH149" s="89">
        <v>-974790.10500000638</v>
      </c>
      <c r="BI149" s="89">
        <v>-1018749.0900000065</v>
      </c>
      <c r="BJ149" s="89">
        <v>-1059561.6550000065</v>
      </c>
      <c r="BK149" s="89">
        <v>-2527227.8000000063</v>
      </c>
      <c r="BL149" s="89">
        <v>-2443683.2000000062</v>
      </c>
      <c r="BM149" s="89">
        <v>-2357788.6800000062</v>
      </c>
      <c r="BN149" s="89">
        <v>-2269544.2400000058</v>
      </c>
      <c r="BO149" s="89">
        <v>-2083183.2200000058</v>
      </c>
      <c r="BP149" s="89">
        <v>-1895832.1700000057</v>
      </c>
      <c r="BQ149" s="89">
        <v>-1707491.0900000059</v>
      </c>
      <c r="BR149" s="89">
        <v>-1518159.9800000058</v>
      </c>
      <c r="BS149" s="89">
        <v>-1327838.8400000059</v>
      </c>
      <c r="BT149" s="89">
        <v>-1549027.6700000057</v>
      </c>
      <c r="BU149" s="89">
        <v>-1363368.9700000058</v>
      </c>
      <c r="BV149" s="89">
        <v>-1176542.7400000058</v>
      </c>
      <c r="BW149" s="89">
        <v>-988548.98000000569</v>
      </c>
      <c r="BX149" s="111">
        <v>7904233.6499999966</v>
      </c>
      <c r="BY149" s="111">
        <v>4083940.739999996</v>
      </c>
      <c r="BZ149" s="111">
        <v>4155295.5499999942</v>
      </c>
      <c r="CA149" s="111">
        <v>1973998.5399999938</v>
      </c>
      <c r="CB149" s="111">
        <v>-2527227.8000000063</v>
      </c>
      <c r="CC149" s="111">
        <v>-988548.98000000569</v>
      </c>
      <c r="CD149" s="112">
        <v>8014520.4400000004</v>
      </c>
      <c r="CE149" s="112">
        <v>4863968.5</v>
      </c>
      <c r="CF149" s="112">
        <v>4014239.17</v>
      </c>
      <c r="CG149" s="112">
        <v>3881085.04</v>
      </c>
      <c r="CH149" s="112">
        <v>248761.5</v>
      </c>
      <c r="CI149" s="112">
        <v>-1785249.04</v>
      </c>
    </row>
    <row r="150" spans="1:87" x14ac:dyDescent="0.3">
      <c r="A150" s="189">
        <v>34231</v>
      </c>
      <c r="B150" s="180" t="s">
        <v>460</v>
      </c>
      <c r="C150" s="72">
        <v>36093320.100000031</v>
      </c>
      <c r="D150" s="89">
        <v>35872764.520000033</v>
      </c>
      <c r="E150" s="89">
        <v>36200929.360000037</v>
      </c>
      <c r="F150" s="89">
        <v>36307957.330000035</v>
      </c>
      <c r="G150" s="89">
        <v>36330534.290000029</v>
      </c>
      <c r="H150" s="89">
        <v>36612697.810000025</v>
      </c>
      <c r="I150" s="89">
        <v>36512406.430000022</v>
      </c>
      <c r="J150" s="89">
        <v>36584487.330000021</v>
      </c>
      <c r="K150" s="89">
        <v>36323601.520000018</v>
      </c>
      <c r="L150" s="89">
        <v>36656729.960000016</v>
      </c>
      <c r="M150" s="89">
        <v>36914444.090000011</v>
      </c>
      <c r="N150" s="89">
        <v>37168671.470000006</v>
      </c>
      <c r="O150" s="89">
        <v>37434170.730000004</v>
      </c>
      <c r="P150" s="89">
        <v>37588464.720000006</v>
      </c>
      <c r="Q150" s="89">
        <v>37446268.495000005</v>
      </c>
      <c r="R150" s="89">
        <v>37384045.385000005</v>
      </c>
      <c r="S150" s="89">
        <v>37518405.605000004</v>
      </c>
      <c r="T150" s="89">
        <v>36690951.145000003</v>
      </c>
      <c r="U150" s="89">
        <v>36938834.585000001</v>
      </c>
      <c r="V150" s="89">
        <v>37143466.029999994</v>
      </c>
      <c r="W150" s="89">
        <v>37395462.364999987</v>
      </c>
      <c r="X150" s="89">
        <v>37430990.789999984</v>
      </c>
      <c r="Y150" s="89">
        <v>37681719.274999984</v>
      </c>
      <c r="Z150" s="89">
        <v>37902406.62999998</v>
      </c>
      <c r="AA150" s="89">
        <v>38098120.839999981</v>
      </c>
      <c r="AB150" s="89">
        <v>38277442.11499998</v>
      </c>
      <c r="AC150" s="89">
        <v>38626513.109999985</v>
      </c>
      <c r="AD150" s="89">
        <v>37847614.794999987</v>
      </c>
      <c r="AE150" s="89">
        <v>38145860.00999999</v>
      </c>
      <c r="AF150" s="89">
        <v>38089556.524999991</v>
      </c>
      <c r="AG150" s="89">
        <v>38055494.809999987</v>
      </c>
      <c r="AH150" s="89">
        <v>38248908.734999992</v>
      </c>
      <c r="AI150" s="89">
        <v>38584621.659999996</v>
      </c>
      <c r="AJ150" s="89">
        <v>38785485.215000004</v>
      </c>
      <c r="AK150" s="89">
        <v>39168000.570000008</v>
      </c>
      <c r="AL150" s="89">
        <v>39550594.425000012</v>
      </c>
      <c r="AM150" s="89">
        <v>39059296.800000019</v>
      </c>
      <c r="AN150" s="89">
        <v>39470119.320000023</v>
      </c>
      <c r="AO150" s="89">
        <v>39880941.840000026</v>
      </c>
      <c r="AP150" s="89">
        <v>40291764.360000029</v>
      </c>
      <c r="AQ150" s="89">
        <v>40702586.880000032</v>
      </c>
      <c r="AR150" s="89">
        <v>41113409.400000036</v>
      </c>
      <c r="AS150" s="89">
        <v>41524231.920000039</v>
      </c>
      <c r="AT150" s="89">
        <v>41935054.440000042</v>
      </c>
      <c r="AU150" s="89">
        <v>42345876.960000046</v>
      </c>
      <c r="AV150" s="89">
        <v>42756699.480000049</v>
      </c>
      <c r="AW150" s="89">
        <v>43167522.000000052</v>
      </c>
      <c r="AX150" s="89">
        <v>43578344.520000055</v>
      </c>
      <c r="AY150" s="89">
        <v>43939167.040000059</v>
      </c>
      <c r="AZ150" s="89">
        <v>44350774.560000062</v>
      </c>
      <c r="BA150" s="89">
        <v>44762382.080000065</v>
      </c>
      <c r="BB150" s="89">
        <v>45173989.600000069</v>
      </c>
      <c r="BC150" s="89">
        <v>45585597.120000072</v>
      </c>
      <c r="BD150" s="89">
        <v>45997204.640000075</v>
      </c>
      <c r="BE150" s="89">
        <v>46408812.160000078</v>
      </c>
      <c r="BF150" s="89">
        <v>46820419.680000082</v>
      </c>
      <c r="BG150" s="89">
        <v>47232027.200000085</v>
      </c>
      <c r="BH150" s="89">
        <v>47643634.720000088</v>
      </c>
      <c r="BI150" s="89">
        <v>48055242.240000091</v>
      </c>
      <c r="BJ150" s="89">
        <v>48466849.760000095</v>
      </c>
      <c r="BK150" s="89">
        <v>48878457.280000098</v>
      </c>
      <c r="BL150" s="89">
        <v>49290064.800000101</v>
      </c>
      <c r="BM150" s="89">
        <v>49701672.320000105</v>
      </c>
      <c r="BN150" s="89">
        <v>50113279.840000108</v>
      </c>
      <c r="BO150" s="89">
        <v>50524887.360000111</v>
      </c>
      <c r="BP150" s="89">
        <v>50936494.880000114</v>
      </c>
      <c r="BQ150" s="89">
        <v>51348102.400000118</v>
      </c>
      <c r="BR150" s="89">
        <v>51759709.920000121</v>
      </c>
      <c r="BS150" s="89">
        <v>52171317.440000124</v>
      </c>
      <c r="BT150" s="89">
        <v>52582924.960000128</v>
      </c>
      <c r="BU150" s="89">
        <v>52994532.480000131</v>
      </c>
      <c r="BV150" s="89">
        <v>53406140.000000134</v>
      </c>
      <c r="BW150" s="89">
        <v>52317747.520000137</v>
      </c>
      <c r="BX150" s="111">
        <v>37434170.730000004</v>
      </c>
      <c r="BY150" s="111">
        <v>38098120.839999981</v>
      </c>
      <c r="BZ150" s="111">
        <v>39059296.800000019</v>
      </c>
      <c r="CA150" s="111">
        <v>43939167.040000059</v>
      </c>
      <c r="CB150" s="111">
        <v>48878457.280000098</v>
      </c>
      <c r="CC150" s="111">
        <v>52317747.520000137</v>
      </c>
      <c r="CD150" s="112">
        <v>36539439.609999999</v>
      </c>
      <c r="CE150" s="112">
        <v>37434869.740000002</v>
      </c>
      <c r="CF150" s="112">
        <v>38502885.350000001</v>
      </c>
      <c r="CG150" s="112">
        <v>41520385.770000003</v>
      </c>
      <c r="CH150" s="112">
        <v>46408812.159999996</v>
      </c>
      <c r="CI150" s="112">
        <v>51232717.780000001</v>
      </c>
    </row>
    <row r="151" spans="1:87" x14ac:dyDescent="0.3">
      <c r="A151" s="189">
        <v>34232</v>
      </c>
      <c r="B151" s="180" t="s">
        <v>461</v>
      </c>
      <c r="C151" s="72">
        <v>44544485.339999966</v>
      </c>
      <c r="D151" s="89">
        <v>44640708.129999965</v>
      </c>
      <c r="E151" s="89">
        <v>44904906.219999962</v>
      </c>
      <c r="F151" s="89">
        <v>45248164.649999961</v>
      </c>
      <c r="G151" s="89">
        <v>45511210.359999962</v>
      </c>
      <c r="H151" s="89">
        <v>45805593.549999967</v>
      </c>
      <c r="I151" s="89">
        <v>46173718.329999968</v>
      </c>
      <c r="J151" s="89">
        <v>46412944.189999968</v>
      </c>
      <c r="K151" s="89">
        <v>46665987.529999971</v>
      </c>
      <c r="L151" s="89">
        <v>47157959.409999967</v>
      </c>
      <c r="M151" s="89">
        <v>47420188.109999962</v>
      </c>
      <c r="N151" s="89">
        <v>47441758.749999955</v>
      </c>
      <c r="O151" s="89">
        <v>47730951.509999961</v>
      </c>
      <c r="P151" s="89">
        <v>47925173.389999963</v>
      </c>
      <c r="Q151" s="89">
        <v>47883109.934999958</v>
      </c>
      <c r="R151" s="89">
        <v>47363126.259999961</v>
      </c>
      <c r="S151" s="89">
        <v>47592176.654999956</v>
      </c>
      <c r="T151" s="89">
        <v>41799133.154999956</v>
      </c>
      <c r="U151" s="89">
        <v>40730330.009999961</v>
      </c>
      <c r="V151" s="89">
        <v>40734885.154999964</v>
      </c>
      <c r="W151" s="89">
        <v>41009124.954999968</v>
      </c>
      <c r="X151" s="89">
        <v>40082509.944999963</v>
      </c>
      <c r="Y151" s="89">
        <v>40520949.894999966</v>
      </c>
      <c r="Z151" s="89">
        <v>40959123.354999967</v>
      </c>
      <c r="AA151" s="89">
        <v>41339893.114999965</v>
      </c>
      <c r="AB151" s="89">
        <v>41882783.464999966</v>
      </c>
      <c r="AC151" s="89">
        <v>42399407.884999968</v>
      </c>
      <c r="AD151" s="89">
        <v>42891301.154999971</v>
      </c>
      <c r="AE151" s="89">
        <v>43435692.844999976</v>
      </c>
      <c r="AF151" s="89">
        <v>43980093.404999979</v>
      </c>
      <c r="AG151" s="89">
        <v>44523102.844999984</v>
      </c>
      <c r="AH151" s="89">
        <v>44578022.584999986</v>
      </c>
      <c r="AI151" s="89">
        <v>45062088.994999982</v>
      </c>
      <c r="AJ151" s="89">
        <v>45497462.064999983</v>
      </c>
      <c r="AK151" s="89">
        <v>45985075.134999983</v>
      </c>
      <c r="AL151" s="89">
        <v>46666494.874999985</v>
      </c>
      <c r="AM151" s="89">
        <v>46982914.614999987</v>
      </c>
      <c r="AN151" s="89">
        <v>47671147.684999987</v>
      </c>
      <c r="AO151" s="89">
        <v>48359380.754999988</v>
      </c>
      <c r="AP151" s="89">
        <v>49047613.824999988</v>
      </c>
      <c r="AQ151" s="89">
        <v>49735846.894999988</v>
      </c>
      <c r="AR151" s="89">
        <v>50420994.67499999</v>
      </c>
      <c r="AS151" s="89">
        <v>51059285.344999991</v>
      </c>
      <c r="AT151" s="89">
        <v>51748509.344999991</v>
      </c>
      <c r="AU151" s="89">
        <v>52437733.344999991</v>
      </c>
      <c r="AV151" s="89">
        <v>53126957.344999991</v>
      </c>
      <c r="AW151" s="89">
        <v>53816181.344999991</v>
      </c>
      <c r="AX151" s="89">
        <v>54505405.344999991</v>
      </c>
      <c r="AY151" s="89">
        <v>55144629.344999991</v>
      </c>
      <c r="AZ151" s="89">
        <v>55834786.67499999</v>
      </c>
      <c r="BA151" s="89">
        <v>56524944.004999988</v>
      </c>
      <c r="BB151" s="89">
        <v>57215101.334999986</v>
      </c>
      <c r="BC151" s="89">
        <v>57905258.664999984</v>
      </c>
      <c r="BD151" s="89">
        <v>58595415.994999982</v>
      </c>
      <c r="BE151" s="89">
        <v>59285573.324999981</v>
      </c>
      <c r="BF151" s="89">
        <v>59975730.654999979</v>
      </c>
      <c r="BG151" s="89">
        <v>60665887.984999977</v>
      </c>
      <c r="BH151" s="89">
        <v>61356045.314999975</v>
      </c>
      <c r="BI151" s="89">
        <v>62046202.644999973</v>
      </c>
      <c r="BJ151" s="89">
        <v>62736359.974999972</v>
      </c>
      <c r="BK151" s="89">
        <v>62976517.30499997</v>
      </c>
      <c r="BL151" s="89">
        <v>63673199.634999968</v>
      </c>
      <c r="BM151" s="89">
        <v>64369881.964999966</v>
      </c>
      <c r="BN151" s="89">
        <v>65066564.294999965</v>
      </c>
      <c r="BO151" s="89">
        <v>65763246.624999963</v>
      </c>
      <c r="BP151" s="89">
        <v>66459928.954999961</v>
      </c>
      <c r="BQ151" s="89">
        <v>67121361.284999967</v>
      </c>
      <c r="BR151" s="89">
        <v>67812826.614999965</v>
      </c>
      <c r="BS151" s="89">
        <v>68504401.614999965</v>
      </c>
      <c r="BT151" s="89">
        <v>69196086.284999967</v>
      </c>
      <c r="BU151" s="89">
        <v>69887880.614999965</v>
      </c>
      <c r="BV151" s="89">
        <v>70579784.614999965</v>
      </c>
      <c r="BW151" s="89">
        <v>71271798.284999967</v>
      </c>
      <c r="BX151" s="111">
        <v>47730951.509999961</v>
      </c>
      <c r="BY151" s="111">
        <v>41339893.114999965</v>
      </c>
      <c r="BZ151" s="111">
        <v>46982914.614999987</v>
      </c>
      <c r="CA151" s="111">
        <v>55144629.344999991</v>
      </c>
      <c r="CB151" s="111">
        <v>62976517.30499997</v>
      </c>
      <c r="CC151" s="111">
        <v>71271798.284999967</v>
      </c>
      <c r="CD151" s="112">
        <v>46127582.780000001</v>
      </c>
      <c r="CE151" s="112">
        <v>43513114.409999996</v>
      </c>
      <c r="CF151" s="112">
        <v>44248025.609999999</v>
      </c>
      <c r="CG151" s="112">
        <v>51081276.909999996</v>
      </c>
      <c r="CH151" s="112">
        <v>59250957.939999998</v>
      </c>
      <c r="CI151" s="112">
        <v>67129498.319999993</v>
      </c>
    </row>
    <row r="152" spans="1:87" x14ac:dyDescent="0.3">
      <c r="A152" s="189">
        <v>34233</v>
      </c>
      <c r="B152" s="180" t="s">
        <v>462</v>
      </c>
      <c r="C152" s="72">
        <v>1156659.3099999982</v>
      </c>
      <c r="D152" s="89">
        <v>1165470.3299999982</v>
      </c>
      <c r="E152" s="89">
        <v>1175358.2299999984</v>
      </c>
      <c r="F152" s="89">
        <v>1185678.9799999986</v>
      </c>
      <c r="G152" s="89">
        <v>1193296.5699999987</v>
      </c>
      <c r="H152" s="89">
        <v>1201761.1299999987</v>
      </c>
      <c r="I152" s="89">
        <v>1211523.5699999987</v>
      </c>
      <c r="J152" s="89">
        <v>1219935.3999999987</v>
      </c>
      <c r="K152" s="89">
        <v>1228072.4599999988</v>
      </c>
      <c r="L152" s="89">
        <v>1239078.139999999</v>
      </c>
      <c r="M152" s="89">
        <v>1241983.639999999</v>
      </c>
      <c r="N152" s="89">
        <v>1249195.649999999</v>
      </c>
      <c r="O152" s="89">
        <v>1258484.7799999991</v>
      </c>
      <c r="P152" s="89">
        <v>1267381.1199999992</v>
      </c>
      <c r="Q152" s="89">
        <v>1276282.2599999991</v>
      </c>
      <c r="R152" s="89">
        <v>1278691.409999999</v>
      </c>
      <c r="S152" s="89">
        <v>1287221.449999999</v>
      </c>
      <c r="T152" s="89">
        <v>1023162.259999999</v>
      </c>
      <c r="U152" s="89">
        <v>1033677.5499999989</v>
      </c>
      <c r="V152" s="89">
        <v>1044062.4799999988</v>
      </c>
      <c r="W152" s="89">
        <v>1054468.6599999988</v>
      </c>
      <c r="X152" s="89">
        <v>1064896.0799999989</v>
      </c>
      <c r="Y152" s="89">
        <v>1075194.7499999991</v>
      </c>
      <c r="Z152" s="89">
        <v>1084616.2599999991</v>
      </c>
      <c r="AA152" s="89">
        <v>1093320.219999999</v>
      </c>
      <c r="AB152" s="89">
        <v>1105973.8199999991</v>
      </c>
      <c r="AC152" s="89">
        <v>1118627.4199999992</v>
      </c>
      <c r="AD152" s="89">
        <v>1131281.0199999993</v>
      </c>
      <c r="AE152" s="89">
        <v>1143934.6199999994</v>
      </c>
      <c r="AF152" s="89">
        <v>1156588.2199999995</v>
      </c>
      <c r="AG152" s="89">
        <v>1169241.8199999996</v>
      </c>
      <c r="AH152" s="89">
        <v>1181895.4199999997</v>
      </c>
      <c r="AI152" s="89">
        <v>1194549.0199999998</v>
      </c>
      <c r="AJ152" s="89">
        <v>1207202.6199999999</v>
      </c>
      <c r="AK152" s="89">
        <v>1219856.22</v>
      </c>
      <c r="AL152" s="89">
        <v>1232509.82</v>
      </c>
      <c r="AM152" s="89">
        <v>1245163.4200000002</v>
      </c>
      <c r="AN152" s="89">
        <v>1257817.0200000003</v>
      </c>
      <c r="AO152" s="89">
        <v>1270470.6200000003</v>
      </c>
      <c r="AP152" s="89">
        <v>1283124.2200000004</v>
      </c>
      <c r="AQ152" s="89">
        <v>1295777.8200000005</v>
      </c>
      <c r="AR152" s="89">
        <v>1308431.4200000006</v>
      </c>
      <c r="AS152" s="89">
        <v>1321085.0200000007</v>
      </c>
      <c r="AT152" s="89">
        <v>1333738.6200000008</v>
      </c>
      <c r="AU152" s="89">
        <v>1346392.2200000009</v>
      </c>
      <c r="AV152" s="89">
        <v>1359045.820000001</v>
      </c>
      <c r="AW152" s="89">
        <v>1371699.4200000011</v>
      </c>
      <c r="AX152" s="89">
        <v>1384353.0200000012</v>
      </c>
      <c r="AY152" s="89">
        <v>682006.62000000116</v>
      </c>
      <c r="AZ152" s="89">
        <v>702358.38000000117</v>
      </c>
      <c r="BA152" s="89">
        <v>722710.14000000118</v>
      </c>
      <c r="BB152" s="89">
        <v>743061.90000000119</v>
      </c>
      <c r="BC152" s="89">
        <v>763413.6600000012</v>
      </c>
      <c r="BD152" s="89">
        <v>783765.42000000121</v>
      </c>
      <c r="BE152" s="89">
        <v>804117.18000000122</v>
      </c>
      <c r="BF152" s="89">
        <v>824468.94000000122</v>
      </c>
      <c r="BG152" s="89">
        <v>844820.70000000123</v>
      </c>
      <c r="BH152" s="89">
        <v>865172.46000000124</v>
      </c>
      <c r="BI152" s="89">
        <v>885524.22000000125</v>
      </c>
      <c r="BJ152" s="89">
        <v>905875.98000000126</v>
      </c>
      <c r="BK152" s="89">
        <v>826227.74000000127</v>
      </c>
      <c r="BL152" s="89">
        <v>847656.17000000132</v>
      </c>
      <c r="BM152" s="89">
        <v>869084.60000000137</v>
      </c>
      <c r="BN152" s="89">
        <v>890513.03000000142</v>
      </c>
      <c r="BO152" s="89">
        <v>911941.46000000148</v>
      </c>
      <c r="BP152" s="89">
        <v>933369.89000000153</v>
      </c>
      <c r="BQ152" s="89">
        <v>954798.32000000158</v>
      </c>
      <c r="BR152" s="89">
        <v>976226.75000000163</v>
      </c>
      <c r="BS152" s="89">
        <v>997655.18000000168</v>
      </c>
      <c r="BT152" s="89">
        <v>1019083.6100000017</v>
      </c>
      <c r="BU152" s="89">
        <v>1040512.0400000018</v>
      </c>
      <c r="BV152" s="89">
        <v>1061940.4700000018</v>
      </c>
      <c r="BW152" s="89">
        <v>1083368.9000000018</v>
      </c>
      <c r="BX152" s="111">
        <v>1258484.7799999991</v>
      </c>
      <c r="BY152" s="111">
        <v>1093320.219999999</v>
      </c>
      <c r="BZ152" s="111">
        <v>1245163.4200000002</v>
      </c>
      <c r="CA152" s="111">
        <v>682006.62000000116</v>
      </c>
      <c r="CB152" s="111">
        <v>826227.74000000127</v>
      </c>
      <c r="CC152" s="111">
        <v>1083368.9000000018</v>
      </c>
      <c r="CD152" s="112">
        <v>1209730.6299999999</v>
      </c>
      <c r="CE152" s="112">
        <v>1141650.71</v>
      </c>
      <c r="CF152" s="112">
        <v>1169241.82</v>
      </c>
      <c r="CG152" s="112">
        <v>1266085.02</v>
      </c>
      <c r="CH152" s="112">
        <v>796424.87</v>
      </c>
      <c r="CI152" s="112">
        <v>954798.32</v>
      </c>
    </row>
    <row r="153" spans="1:87" x14ac:dyDescent="0.3">
      <c r="A153" s="189">
        <v>34234</v>
      </c>
      <c r="B153" s="180" t="s">
        <v>463</v>
      </c>
      <c r="C153" s="72">
        <v>1208583.7700000009</v>
      </c>
      <c r="D153" s="89">
        <v>1217061.570000001</v>
      </c>
      <c r="E153" s="89">
        <v>1226546.6300000011</v>
      </c>
      <c r="F153" s="89">
        <v>1236446.860000001</v>
      </c>
      <c r="G153" s="89">
        <v>1243754.0800000012</v>
      </c>
      <c r="H153" s="89">
        <v>1251873.8400000012</v>
      </c>
      <c r="I153" s="89">
        <v>1261238.6500000013</v>
      </c>
      <c r="J153" s="89">
        <v>1269307.7100000014</v>
      </c>
      <c r="K153" s="89">
        <v>1277113.1700000013</v>
      </c>
      <c r="L153" s="89">
        <v>1287670.4700000014</v>
      </c>
      <c r="M153" s="89">
        <v>1296100.2600000014</v>
      </c>
      <c r="N153" s="89">
        <v>1302919.5500000014</v>
      </c>
      <c r="O153" s="89">
        <v>1312017.0700000015</v>
      </c>
      <c r="P153" s="89">
        <v>1320982.6200000015</v>
      </c>
      <c r="Q153" s="89">
        <v>1329948.1700000016</v>
      </c>
      <c r="R153" s="89">
        <v>1333409.9800000016</v>
      </c>
      <c r="S153" s="89">
        <v>1342434.2400000016</v>
      </c>
      <c r="T153" s="89">
        <v>1351458.5000000016</v>
      </c>
      <c r="U153" s="89">
        <v>1360482.7600000016</v>
      </c>
      <c r="V153" s="89">
        <v>1369507.0200000016</v>
      </c>
      <c r="W153" s="89">
        <v>1378531.2800000017</v>
      </c>
      <c r="X153" s="89">
        <v>1387555.5400000017</v>
      </c>
      <c r="Y153" s="89">
        <v>1396579.8000000017</v>
      </c>
      <c r="Z153" s="89">
        <v>1405604.0600000017</v>
      </c>
      <c r="AA153" s="89">
        <v>1414628.3200000017</v>
      </c>
      <c r="AB153" s="89">
        <v>1422552.7500000016</v>
      </c>
      <c r="AC153" s="89">
        <v>1430477.1800000016</v>
      </c>
      <c r="AD153" s="89">
        <v>1438401.6100000015</v>
      </c>
      <c r="AE153" s="89">
        <v>1446326.0400000014</v>
      </c>
      <c r="AF153" s="89">
        <v>1454250.4700000014</v>
      </c>
      <c r="AG153" s="89">
        <v>1462174.9000000013</v>
      </c>
      <c r="AH153" s="89">
        <v>1470099.3300000012</v>
      </c>
      <c r="AI153" s="89">
        <v>1478023.7600000012</v>
      </c>
      <c r="AJ153" s="89">
        <v>1485948.1900000011</v>
      </c>
      <c r="AK153" s="89">
        <v>1493872.620000001</v>
      </c>
      <c r="AL153" s="89">
        <v>1501797.050000001</v>
      </c>
      <c r="AM153" s="89">
        <v>1509721.4800000009</v>
      </c>
      <c r="AN153" s="89">
        <v>1517645.9100000008</v>
      </c>
      <c r="AO153" s="89">
        <v>1525570.3400000008</v>
      </c>
      <c r="AP153" s="89">
        <v>1533494.7700000007</v>
      </c>
      <c r="AQ153" s="89">
        <v>1541419.2000000007</v>
      </c>
      <c r="AR153" s="89">
        <v>1549343.6300000006</v>
      </c>
      <c r="AS153" s="89">
        <v>1557268.0600000005</v>
      </c>
      <c r="AT153" s="89">
        <v>1565192.4900000005</v>
      </c>
      <c r="AU153" s="89">
        <v>1573116.9200000004</v>
      </c>
      <c r="AV153" s="89">
        <v>1581041.3500000003</v>
      </c>
      <c r="AW153" s="89">
        <v>1588965.7800000003</v>
      </c>
      <c r="AX153" s="89">
        <v>1596890.2100000002</v>
      </c>
      <c r="AY153" s="89">
        <v>1604814.6400000001</v>
      </c>
      <c r="AZ153" s="89">
        <v>1612739.07</v>
      </c>
      <c r="BA153" s="89">
        <v>1620663.5</v>
      </c>
      <c r="BB153" s="89">
        <v>1628587.93</v>
      </c>
      <c r="BC153" s="89">
        <v>1636512.3599999999</v>
      </c>
      <c r="BD153" s="89">
        <v>1644436.7899999998</v>
      </c>
      <c r="BE153" s="89">
        <v>1652361.2199999997</v>
      </c>
      <c r="BF153" s="89">
        <v>1660285.6499999997</v>
      </c>
      <c r="BG153" s="89">
        <v>1668210.0799999996</v>
      </c>
      <c r="BH153" s="89">
        <v>1676134.5099999995</v>
      </c>
      <c r="BI153" s="89">
        <v>1684058.9399999995</v>
      </c>
      <c r="BJ153" s="89">
        <v>1691983.3699999994</v>
      </c>
      <c r="BK153" s="89">
        <v>1699907.7999999993</v>
      </c>
      <c r="BL153" s="89">
        <v>1707832.2299999993</v>
      </c>
      <c r="BM153" s="89">
        <v>1715756.6599999992</v>
      </c>
      <c r="BN153" s="89">
        <v>1723681.0899999992</v>
      </c>
      <c r="BO153" s="89">
        <v>1731605.5199999991</v>
      </c>
      <c r="BP153" s="89">
        <v>1739529.949999999</v>
      </c>
      <c r="BQ153" s="89">
        <v>1747454.379999999</v>
      </c>
      <c r="BR153" s="89">
        <v>1755378.8099999989</v>
      </c>
      <c r="BS153" s="89">
        <v>1763303.2399999988</v>
      </c>
      <c r="BT153" s="89">
        <v>1771227.6699999988</v>
      </c>
      <c r="BU153" s="89">
        <v>1779152.0999999987</v>
      </c>
      <c r="BV153" s="89">
        <v>1787076.5299999986</v>
      </c>
      <c r="BW153" s="89">
        <v>1795000.9599999986</v>
      </c>
      <c r="BX153" s="111">
        <v>1312017.0700000015</v>
      </c>
      <c r="BY153" s="111">
        <v>1414628.3200000017</v>
      </c>
      <c r="BZ153" s="111">
        <v>1509721.4800000009</v>
      </c>
      <c r="CA153" s="111">
        <v>1604814.6400000001</v>
      </c>
      <c r="CB153" s="111">
        <v>1699907.7999999993</v>
      </c>
      <c r="CC153" s="111">
        <v>1795000.9599999986</v>
      </c>
      <c r="CD153" s="112">
        <v>1260817.97</v>
      </c>
      <c r="CE153" s="112">
        <v>1361779.95</v>
      </c>
      <c r="CF153" s="112">
        <v>1462174.9</v>
      </c>
      <c r="CG153" s="112">
        <v>1557268.06</v>
      </c>
      <c r="CH153" s="112">
        <v>1652361.22</v>
      </c>
      <c r="CI153" s="112">
        <v>1747454.38</v>
      </c>
    </row>
    <row r="154" spans="1:87" x14ac:dyDescent="0.3">
      <c r="A154" s="189">
        <v>34235</v>
      </c>
      <c r="B154" s="180" t="s">
        <v>464</v>
      </c>
      <c r="C154" s="72">
        <v>752206.26</v>
      </c>
      <c r="D154" s="89">
        <v>757536.06</v>
      </c>
      <c r="E154" s="89">
        <v>763479.02</v>
      </c>
      <c r="F154" s="89">
        <v>769674.58</v>
      </c>
      <c r="G154" s="89">
        <v>774292.07</v>
      </c>
      <c r="H154" s="89">
        <v>779404.08</v>
      </c>
      <c r="I154" s="89">
        <v>785273.69</v>
      </c>
      <c r="J154" s="89">
        <v>790354.89999999991</v>
      </c>
      <c r="K154" s="89">
        <v>795275.71</v>
      </c>
      <c r="L154" s="89">
        <v>801871.09</v>
      </c>
      <c r="M154" s="89">
        <v>807171.71</v>
      </c>
      <c r="N154" s="89">
        <v>812549.76</v>
      </c>
      <c r="O154" s="89">
        <v>816599.95</v>
      </c>
      <c r="P154" s="89">
        <v>785717.11</v>
      </c>
      <c r="Q154" s="89">
        <v>791745.45</v>
      </c>
      <c r="R154" s="89">
        <v>789640.60999999987</v>
      </c>
      <c r="S154" s="89">
        <v>795758.40999999992</v>
      </c>
      <c r="T154" s="89">
        <v>801876.21</v>
      </c>
      <c r="U154" s="89">
        <v>807994.01</v>
      </c>
      <c r="V154" s="89">
        <v>814111.81</v>
      </c>
      <c r="W154" s="89">
        <v>820229.6100000001</v>
      </c>
      <c r="X154" s="89">
        <v>826347.41000000015</v>
      </c>
      <c r="Y154" s="89">
        <v>832465.2100000002</v>
      </c>
      <c r="Z154" s="89">
        <v>838583.01000000024</v>
      </c>
      <c r="AA154" s="89">
        <v>844700.81000000029</v>
      </c>
      <c r="AB154" s="89">
        <v>850355.14000000025</v>
      </c>
      <c r="AC154" s="89">
        <v>856009.4700000002</v>
      </c>
      <c r="AD154" s="89">
        <v>861663.80000000016</v>
      </c>
      <c r="AE154" s="89">
        <v>867318.13000000012</v>
      </c>
      <c r="AF154" s="89">
        <v>872972.46000000008</v>
      </c>
      <c r="AG154" s="89">
        <v>878626.79</v>
      </c>
      <c r="AH154" s="89">
        <v>884281.12</v>
      </c>
      <c r="AI154" s="89">
        <v>889935.45</v>
      </c>
      <c r="AJ154" s="89">
        <v>895589.77999999991</v>
      </c>
      <c r="AK154" s="89">
        <v>901244.10999999987</v>
      </c>
      <c r="AL154" s="89">
        <v>906898.43999999983</v>
      </c>
      <c r="AM154" s="89">
        <v>912552.76999999979</v>
      </c>
      <c r="AN154" s="89">
        <v>918207.09999999974</v>
      </c>
      <c r="AO154" s="89">
        <v>923861.4299999997</v>
      </c>
      <c r="AP154" s="89">
        <v>929515.75999999966</v>
      </c>
      <c r="AQ154" s="89">
        <v>935170.08999999962</v>
      </c>
      <c r="AR154" s="89">
        <v>940824.41999999958</v>
      </c>
      <c r="AS154" s="89">
        <v>946478.74999999953</v>
      </c>
      <c r="AT154" s="89">
        <v>952133.07999999949</v>
      </c>
      <c r="AU154" s="89">
        <v>957787.40999999945</v>
      </c>
      <c r="AV154" s="89">
        <v>963441.73999999941</v>
      </c>
      <c r="AW154" s="89">
        <v>969096.06999999937</v>
      </c>
      <c r="AX154" s="89">
        <v>974750.39999999932</v>
      </c>
      <c r="AY154" s="89">
        <v>980404.72999999928</v>
      </c>
      <c r="AZ154" s="89">
        <v>986059.05999999924</v>
      </c>
      <c r="BA154" s="89">
        <v>991713.3899999992</v>
      </c>
      <c r="BB154" s="89">
        <v>997367.71999999916</v>
      </c>
      <c r="BC154" s="89">
        <v>1003022.0499999991</v>
      </c>
      <c r="BD154" s="89">
        <v>1008676.3799999991</v>
      </c>
      <c r="BE154" s="89">
        <v>1014330.709999999</v>
      </c>
      <c r="BF154" s="89">
        <v>1019985.039999999</v>
      </c>
      <c r="BG154" s="89">
        <v>1025639.3699999989</v>
      </c>
      <c r="BH154" s="89">
        <v>1031293.6999999989</v>
      </c>
      <c r="BI154" s="89">
        <v>1036948.0299999989</v>
      </c>
      <c r="BJ154" s="89">
        <v>1042602.3599999988</v>
      </c>
      <c r="BK154" s="89">
        <v>1048256.6899999988</v>
      </c>
      <c r="BL154" s="89">
        <v>1053911.0199999989</v>
      </c>
      <c r="BM154" s="89">
        <v>1059565.3499999989</v>
      </c>
      <c r="BN154" s="89">
        <v>1065219.679999999</v>
      </c>
      <c r="BO154" s="89">
        <v>1070874.0099999991</v>
      </c>
      <c r="BP154" s="89">
        <v>1076528.3399999992</v>
      </c>
      <c r="BQ154" s="89">
        <v>1082182.6699999992</v>
      </c>
      <c r="BR154" s="89">
        <v>1087836.9999999993</v>
      </c>
      <c r="BS154" s="89">
        <v>1093491.3299999994</v>
      </c>
      <c r="BT154" s="89">
        <v>1099145.6599999995</v>
      </c>
      <c r="BU154" s="89">
        <v>1104799.9899999995</v>
      </c>
      <c r="BV154" s="89">
        <v>1110454.3199999996</v>
      </c>
      <c r="BW154" s="89">
        <v>1116108.6499999997</v>
      </c>
      <c r="BX154" s="111">
        <v>816599.95</v>
      </c>
      <c r="BY154" s="111">
        <v>844700.81000000029</v>
      </c>
      <c r="BZ154" s="111">
        <v>912552.76999999979</v>
      </c>
      <c r="CA154" s="111">
        <v>980404.72999999928</v>
      </c>
      <c r="CB154" s="111">
        <v>1048256.6899999988</v>
      </c>
      <c r="CC154" s="111">
        <v>1116108.6499999997</v>
      </c>
      <c r="CD154" s="112">
        <v>785052.99</v>
      </c>
      <c r="CE154" s="112">
        <v>812751.51</v>
      </c>
      <c r="CF154" s="112">
        <v>878626.79</v>
      </c>
      <c r="CG154" s="112">
        <v>946478.75</v>
      </c>
      <c r="CH154" s="112">
        <v>1014330.71</v>
      </c>
      <c r="CI154" s="112">
        <v>1082182.67</v>
      </c>
    </row>
    <row r="155" spans="1:87" x14ac:dyDescent="0.3">
      <c r="A155" s="189">
        <v>34236</v>
      </c>
      <c r="B155" s="180" t="s">
        <v>465</v>
      </c>
      <c r="C155" s="72">
        <v>529661.03999999992</v>
      </c>
      <c r="D155" s="89">
        <v>534177.91999999993</v>
      </c>
      <c r="E155" s="89">
        <v>539155.42999999982</v>
      </c>
      <c r="F155" s="89">
        <v>544322.75999999966</v>
      </c>
      <c r="G155" s="89">
        <v>548304.40999999957</v>
      </c>
      <c r="H155" s="89">
        <v>552657.61999999953</v>
      </c>
      <c r="I155" s="89">
        <v>557580.04999999946</v>
      </c>
      <c r="J155" s="89">
        <v>561910.05999999936</v>
      </c>
      <c r="K155" s="89">
        <v>566119.60999999929</v>
      </c>
      <c r="L155" s="89">
        <v>571587.3899999992</v>
      </c>
      <c r="M155" s="89">
        <v>576082.32999999914</v>
      </c>
      <c r="N155" s="89">
        <v>580635.36999999906</v>
      </c>
      <c r="O155" s="89">
        <v>584211.12999999907</v>
      </c>
      <c r="P155" s="89">
        <v>588951.06999999902</v>
      </c>
      <c r="Q155" s="89">
        <v>593691.00999999896</v>
      </c>
      <c r="R155" s="89">
        <v>592027.96999999892</v>
      </c>
      <c r="S155" s="89">
        <v>596846.87999999896</v>
      </c>
      <c r="T155" s="89">
        <v>601665.78999999899</v>
      </c>
      <c r="U155" s="89">
        <v>606484.69999999902</v>
      </c>
      <c r="V155" s="89">
        <v>611303.60999999905</v>
      </c>
      <c r="W155" s="89">
        <v>616122.51999999909</v>
      </c>
      <c r="X155" s="89">
        <v>620941.42999999912</v>
      </c>
      <c r="Y155" s="89">
        <v>625760.33999999915</v>
      </c>
      <c r="Z155" s="89">
        <v>630579.24999999919</v>
      </c>
      <c r="AA155" s="89">
        <v>635398.15999999922</v>
      </c>
      <c r="AB155" s="89">
        <v>639096.99999999919</v>
      </c>
      <c r="AC155" s="89">
        <v>642795.83999999915</v>
      </c>
      <c r="AD155" s="89">
        <v>646494.67999999912</v>
      </c>
      <c r="AE155" s="89">
        <v>650193.51999999909</v>
      </c>
      <c r="AF155" s="89">
        <v>653892.35999999905</v>
      </c>
      <c r="AG155" s="89">
        <v>657591.19999999902</v>
      </c>
      <c r="AH155" s="89">
        <v>661290.03999999899</v>
      </c>
      <c r="AI155" s="89">
        <v>664988.87999999896</v>
      </c>
      <c r="AJ155" s="89">
        <v>668687.71999999892</v>
      </c>
      <c r="AK155" s="89">
        <v>672386.55999999889</v>
      </c>
      <c r="AL155" s="89">
        <v>676085.39999999886</v>
      </c>
      <c r="AM155" s="89">
        <v>679784.23999999883</v>
      </c>
      <c r="AN155" s="89">
        <v>683483.07999999879</v>
      </c>
      <c r="AO155" s="89">
        <v>687181.91999999876</v>
      </c>
      <c r="AP155" s="89">
        <v>690880.75999999873</v>
      </c>
      <c r="AQ155" s="89">
        <v>694579.5999999987</v>
      </c>
      <c r="AR155" s="89">
        <v>698278.43999999866</v>
      </c>
      <c r="AS155" s="89">
        <v>701977.27999999863</v>
      </c>
      <c r="AT155" s="89">
        <v>705676.1199999986</v>
      </c>
      <c r="AU155" s="89">
        <v>709374.95999999857</v>
      </c>
      <c r="AV155" s="89">
        <v>713073.79999999853</v>
      </c>
      <c r="AW155" s="89">
        <v>716772.6399999985</v>
      </c>
      <c r="AX155" s="89">
        <v>720471.47999999847</v>
      </c>
      <c r="AY155" s="89">
        <v>724170.31999999844</v>
      </c>
      <c r="AZ155" s="89">
        <v>727869.1599999984</v>
      </c>
      <c r="BA155" s="89">
        <v>731567.99999999837</v>
      </c>
      <c r="BB155" s="89">
        <v>735266.83999999834</v>
      </c>
      <c r="BC155" s="89">
        <v>738965.6799999983</v>
      </c>
      <c r="BD155" s="89">
        <v>742664.51999999827</v>
      </c>
      <c r="BE155" s="89">
        <v>746363.35999999824</v>
      </c>
      <c r="BF155" s="89">
        <v>750062.19999999821</v>
      </c>
      <c r="BG155" s="89">
        <v>753761.03999999817</v>
      </c>
      <c r="BH155" s="89">
        <v>757459.87999999814</v>
      </c>
      <c r="BI155" s="89">
        <v>761158.71999999811</v>
      </c>
      <c r="BJ155" s="89">
        <v>764857.55999999808</v>
      </c>
      <c r="BK155" s="89">
        <v>768556.39999999804</v>
      </c>
      <c r="BL155" s="89">
        <v>772255.23999999801</v>
      </c>
      <c r="BM155" s="89">
        <v>775954.07999999798</v>
      </c>
      <c r="BN155" s="89">
        <v>779652.91999999795</v>
      </c>
      <c r="BO155" s="89">
        <v>783351.75999999791</v>
      </c>
      <c r="BP155" s="89">
        <v>787050.59999999788</v>
      </c>
      <c r="BQ155" s="89">
        <v>790749.43999999785</v>
      </c>
      <c r="BR155" s="89">
        <v>794448.27999999782</v>
      </c>
      <c r="BS155" s="89">
        <v>798147.11999999778</v>
      </c>
      <c r="BT155" s="89">
        <v>801845.95999999775</v>
      </c>
      <c r="BU155" s="89">
        <v>805544.79999999772</v>
      </c>
      <c r="BV155" s="89">
        <v>809243.63999999769</v>
      </c>
      <c r="BW155" s="89">
        <v>812942.47999999765</v>
      </c>
      <c r="BX155" s="111">
        <v>584211.12999999907</v>
      </c>
      <c r="BY155" s="111">
        <v>635398.15999999922</v>
      </c>
      <c r="BZ155" s="111">
        <v>679784.23999999883</v>
      </c>
      <c r="CA155" s="111">
        <v>724170.31999999844</v>
      </c>
      <c r="CB155" s="111">
        <v>768556.39999999804</v>
      </c>
      <c r="CC155" s="111">
        <v>812942.47999999765</v>
      </c>
      <c r="CD155" s="112">
        <v>557415.78</v>
      </c>
      <c r="CE155" s="112">
        <v>607998.76</v>
      </c>
      <c r="CF155" s="112">
        <v>657591.19999999995</v>
      </c>
      <c r="CG155" s="112">
        <v>701977.28</v>
      </c>
      <c r="CH155" s="112">
        <v>746363.36</v>
      </c>
      <c r="CI155" s="112">
        <v>790749.44</v>
      </c>
    </row>
    <row r="156" spans="1:87" x14ac:dyDescent="0.3">
      <c r="A156" s="189">
        <v>34241</v>
      </c>
      <c r="B156" s="180" t="s">
        <v>466</v>
      </c>
      <c r="C156" s="72">
        <v>0</v>
      </c>
      <c r="D156" s="89">
        <v>0</v>
      </c>
      <c r="E156" s="89">
        <v>0</v>
      </c>
      <c r="F156" s="89">
        <v>0</v>
      </c>
      <c r="G156" s="89">
        <v>0</v>
      </c>
      <c r="H156" s="89">
        <v>0</v>
      </c>
      <c r="I156" s="89">
        <v>0</v>
      </c>
      <c r="J156" s="89">
        <v>0</v>
      </c>
      <c r="K156" s="89">
        <v>0</v>
      </c>
      <c r="L156" s="89">
        <v>0</v>
      </c>
      <c r="M156" s="89">
        <v>0</v>
      </c>
      <c r="N156" s="89">
        <v>0</v>
      </c>
      <c r="O156" s="89">
        <v>0</v>
      </c>
      <c r="P156" s="89">
        <v>0</v>
      </c>
      <c r="Q156" s="89">
        <v>0</v>
      </c>
      <c r="R156" s="89">
        <v>0</v>
      </c>
      <c r="S156" s="89">
        <v>0</v>
      </c>
      <c r="T156" s="89">
        <v>0</v>
      </c>
      <c r="U156" s="89">
        <v>0</v>
      </c>
      <c r="V156" s="89">
        <v>0</v>
      </c>
      <c r="W156" s="89">
        <v>0</v>
      </c>
      <c r="X156" s="89">
        <v>0</v>
      </c>
      <c r="Y156" s="89">
        <v>0</v>
      </c>
      <c r="Z156" s="89">
        <v>0</v>
      </c>
      <c r="AA156" s="89">
        <v>0</v>
      </c>
      <c r="AB156" s="89">
        <v>0</v>
      </c>
      <c r="AC156" s="89">
        <v>0</v>
      </c>
      <c r="AD156" s="89">
        <v>0</v>
      </c>
      <c r="AE156" s="89">
        <v>0</v>
      </c>
      <c r="AF156" s="89">
        <v>0</v>
      </c>
      <c r="AG156" s="89">
        <v>0</v>
      </c>
      <c r="AH156" s="89">
        <v>0</v>
      </c>
      <c r="AI156" s="89">
        <v>0</v>
      </c>
      <c r="AJ156" s="89">
        <v>0</v>
      </c>
      <c r="AK156" s="89">
        <v>0</v>
      </c>
      <c r="AL156" s="89">
        <v>0</v>
      </c>
      <c r="AM156" s="89">
        <v>0</v>
      </c>
      <c r="AN156" s="89">
        <v>0</v>
      </c>
      <c r="AO156" s="89">
        <v>0</v>
      </c>
      <c r="AP156" s="89">
        <v>0</v>
      </c>
      <c r="AQ156" s="89">
        <v>0</v>
      </c>
      <c r="AR156" s="89">
        <v>0</v>
      </c>
      <c r="AS156" s="89">
        <v>0</v>
      </c>
      <c r="AT156" s="89">
        <v>0</v>
      </c>
      <c r="AU156" s="89">
        <v>0</v>
      </c>
      <c r="AV156" s="89">
        <v>0</v>
      </c>
      <c r="AW156" s="89">
        <v>0</v>
      </c>
      <c r="AX156" s="89">
        <v>0</v>
      </c>
      <c r="AY156" s="89">
        <v>0</v>
      </c>
      <c r="AZ156" s="89">
        <v>0</v>
      </c>
      <c r="BA156" s="89">
        <v>0</v>
      </c>
      <c r="BB156" s="89">
        <v>0</v>
      </c>
      <c r="BC156" s="89">
        <v>0</v>
      </c>
      <c r="BD156" s="89">
        <v>0</v>
      </c>
      <c r="BE156" s="89">
        <v>0</v>
      </c>
      <c r="BF156" s="89">
        <v>0</v>
      </c>
      <c r="BG156" s="89">
        <v>0</v>
      </c>
      <c r="BH156" s="89">
        <v>0</v>
      </c>
      <c r="BI156" s="89">
        <v>0</v>
      </c>
      <c r="BJ156" s="89">
        <v>0</v>
      </c>
      <c r="BK156" s="89">
        <v>0</v>
      </c>
      <c r="BL156" s="89">
        <v>0</v>
      </c>
      <c r="BM156" s="89">
        <v>0</v>
      </c>
      <c r="BN156" s="89">
        <v>0</v>
      </c>
      <c r="BO156" s="89">
        <v>0</v>
      </c>
      <c r="BP156" s="89">
        <v>0</v>
      </c>
      <c r="BQ156" s="89">
        <v>0</v>
      </c>
      <c r="BR156" s="89">
        <v>0</v>
      </c>
      <c r="BS156" s="89">
        <v>0</v>
      </c>
      <c r="BT156" s="89">
        <v>0</v>
      </c>
      <c r="BU156" s="89">
        <v>0</v>
      </c>
      <c r="BV156" s="89">
        <v>0</v>
      </c>
      <c r="BW156" s="89">
        <v>0</v>
      </c>
      <c r="BX156" s="111">
        <v>0</v>
      </c>
      <c r="BY156" s="111">
        <v>0</v>
      </c>
      <c r="BZ156" s="111">
        <v>0</v>
      </c>
      <c r="CA156" s="111">
        <v>0</v>
      </c>
      <c r="CB156" s="111">
        <v>0</v>
      </c>
      <c r="CC156" s="111">
        <v>0</v>
      </c>
      <c r="CD156" s="112">
        <v>0</v>
      </c>
      <c r="CE156" s="112">
        <v>0</v>
      </c>
      <c r="CF156" s="112">
        <v>0</v>
      </c>
      <c r="CG156" s="112">
        <v>0</v>
      </c>
      <c r="CH156" s="112">
        <v>0</v>
      </c>
      <c r="CI156" s="112">
        <v>0</v>
      </c>
    </row>
    <row r="157" spans="1:87" x14ac:dyDescent="0.3">
      <c r="A157" s="189">
        <v>34242</v>
      </c>
      <c r="B157" s="180" t="s">
        <v>467</v>
      </c>
      <c r="C157" s="72">
        <v>0</v>
      </c>
      <c r="D157" s="89">
        <v>0</v>
      </c>
      <c r="E157" s="89">
        <v>0</v>
      </c>
      <c r="F157" s="89">
        <v>0</v>
      </c>
      <c r="G157" s="89">
        <v>0</v>
      </c>
      <c r="H157" s="89">
        <v>0</v>
      </c>
      <c r="I157" s="89">
        <v>0</v>
      </c>
      <c r="J157" s="89">
        <v>0</v>
      </c>
      <c r="K157" s="89">
        <v>0</v>
      </c>
      <c r="L157" s="89">
        <v>0</v>
      </c>
      <c r="M157" s="89">
        <v>0</v>
      </c>
      <c r="N157" s="89">
        <v>0</v>
      </c>
      <c r="O157" s="89">
        <v>0</v>
      </c>
      <c r="P157" s="89">
        <v>0</v>
      </c>
      <c r="Q157" s="89">
        <v>0</v>
      </c>
      <c r="R157" s="89">
        <v>0</v>
      </c>
      <c r="S157" s="89">
        <v>0</v>
      </c>
      <c r="T157" s="89">
        <v>0</v>
      </c>
      <c r="U157" s="89">
        <v>0</v>
      </c>
      <c r="V157" s="89">
        <v>0</v>
      </c>
      <c r="W157" s="89">
        <v>0</v>
      </c>
      <c r="X157" s="89">
        <v>0</v>
      </c>
      <c r="Y157" s="89">
        <v>0</v>
      </c>
      <c r="Z157" s="89">
        <v>0</v>
      </c>
      <c r="AA157" s="89">
        <v>0</v>
      </c>
      <c r="AB157" s="89">
        <v>0</v>
      </c>
      <c r="AC157" s="89">
        <v>0</v>
      </c>
      <c r="AD157" s="89">
        <v>0</v>
      </c>
      <c r="AE157" s="89">
        <v>0</v>
      </c>
      <c r="AF157" s="89">
        <v>0</v>
      </c>
      <c r="AG157" s="89">
        <v>0</v>
      </c>
      <c r="AH157" s="89">
        <v>0</v>
      </c>
      <c r="AI157" s="89">
        <v>0</v>
      </c>
      <c r="AJ157" s="89">
        <v>0</v>
      </c>
      <c r="AK157" s="89">
        <v>0</v>
      </c>
      <c r="AL157" s="89">
        <v>0</v>
      </c>
      <c r="AM157" s="89">
        <v>0</v>
      </c>
      <c r="AN157" s="89">
        <v>0</v>
      </c>
      <c r="AO157" s="89">
        <v>0</v>
      </c>
      <c r="AP157" s="89">
        <v>0</v>
      </c>
      <c r="AQ157" s="89">
        <v>0</v>
      </c>
      <c r="AR157" s="89">
        <v>0</v>
      </c>
      <c r="AS157" s="89">
        <v>0</v>
      </c>
      <c r="AT157" s="89">
        <v>0</v>
      </c>
      <c r="AU157" s="89">
        <v>0</v>
      </c>
      <c r="AV157" s="89">
        <v>0</v>
      </c>
      <c r="AW157" s="89">
        <v>0</v>
      </c>
      <c r="AX157" s="89">
        <v>0</v>
      </c>
      <c r="AY157" s="89">
        <v>0</v>
      </c>
      <c r="AZ157" s="89">
        <v>0</v>
      </c>
      <c r="BA157" s="89">
        <v>0</v>
      </c>
      <c r="BB157" s="89">
        <v>0</v>
      </c>
      <c r="BC157" s="89">
        <v>0</v>
      </c>
      <c r="BD157" s="89">
        <v>0</v>
      </c>
      <c r="BE157" s="89">
        <v>0</v>
      </c>
      <c r="BF157" s="89">
        <v>0</v>
      </c>
      <c r="BG157" s="89">
        <v>0</v>
      </c>
      <c r="BH157" s="89">
        <v>0</v>
      </c>
      <c r="BI157" s="89">
        <v>0</v>
      </c>
      <c r="BJ157" s="89">
        <v>0</v>
      </c>
      <c r="BK157" s="89">
        <v>0</v>
      </c>
      <c r="BL157" s="89">
        <v>0</v>
      </c>
      <c r="BM157" s="89">
        <v>0</v>
      </c>
      <c r="BN157" s="89">
        <v>0</v>
      </c>
      <c r="BO157" s="89">
        <v>0</v>
      </c>
      <c r="BP157" s="89">
        <v>0</v>
      </c>
      <c r="BQ157" s="89">
        <v>0</v>
      </c>
      <c r="BR157" s="89">
        <v>0</v>
      </c>
      <c r="BS157" s="89">
        <v>0</v>
      </c>
      <c r="BT157" s="89">
        <v>0</v>
      </c>
      <c r="BU157" s="89">
        <v>0</v>
      </c>
      <c r="BV157" s="89">
        <v>0</v>
      </c>
      <c r="BW157" s="89">
        <v>0</v>
      </c>
      <c r="BX157" s="111">
        <v>0</v>
      </c>
      <c r="BY157" s="111">
        <v>0</v>
      </c>
      <c r="BZ157" s="111">
        <v>0</v>
      </c>
      <c r="CA157" s="111">
        <v>0</v>
      </c>
      <c r="CB157" s="111">
        <v>0</v>
      </c>
      <c r="CC157" s="111">
        <v>0</v>
      </c>
      <c r="CD157" s="112">
        <v>0</v>
      </c>
      <c r="CE157" s="112">
        <v>0</v>
      </c>
      <c r="CF157" s="112">
        <v>0</v>
      </c>
      <c r="CG157" s="112">
        <v>0</v>
      </c>
      <c r="CH157" s="112">
        <v>0</v>
      </c>
      <c r="CI157" s="112">
        <v>0</v>
      </c>
    </row>
    <row r="158" spans="1:87" x14ac:dyDescent="0.3">
      <c r="A158" s="189">
        <v>34243</v>
      </c>
      <c r="B158" s="180" t="s">
        <v>468</v>
      </c>
      <c r="C158" s="72">
        <v>1411714.3800000006</v>
      </c>
      <c r="D158" s="89">
        <v>1418939.0800000005</v>
      </c>
      <c r="E158" s="89">
        <v>1427041.1800000006</v>
      </c>
      <c r="F158" s="89">
        <v>1435561.6700000006</v>
      </c>
      <c r="G158" s="89">
        <v>1441850.3600000008</v>
      </c>
      <c r="H158" s="89">
        <v>1448789.9200000009</v>
      </c>
      <c r="I158" s="89">
        <v>1456703.8500000008</v>
      </c>
      <c r="J158" s="89">
        <v>1463468.9200000009</v>
      </c>
      <c r="K158" s="89">
        <v>1469957.4500000011</v>
      </c>
      <c r="L158" s="89">
        <v>1462044.8900000011</v>
      </c>
      <c r="M158" s="89">
        <v>1469048.7000000009</v>
      </c>
      <c r="N158" s="89">
        <v>1476167.9700000007</v>
      </c>
      <c r="O158" s="89">
        <v>1484468.4700000004</v>
      </c>
      <c r="P158" s="89">
        <v>1491958.6400000004</v>
      </c>
      <c r="Q158" s="89">
        <v>1499494.1200000003</v>
      </c>
      <c r="R158" s="89">
        <v>1507074.9100000004</v>
      </c>
      <c r="S158" s="89">
        <v>1514201.0100000005</v>
      </c>
      <c r="T158" s="89">
        <v>1521872.4300000004</v>
      </c>
      <c r="U158" s="89">
        <v>1530202.8700000003</v>
      </c>
      <c r="V158" s="89">
        <v>1538578.6200000003</v>
      </c>
      <c r="W158" s="89">
        <v>1546999.6900000004</v>
      </c>
      <c r="X158" s="89">
        <v>1555466.0700000003</v>
      </c>
      <c r="Y158" s="89">
        <v>1563977.7600000002</v>
      </c>
      <c r="Z158" s="89">
        <v>1572534.7600000002</v>
      </c>
      <c r="AA158" s="89">
        <v>1581137.0800000003</v>
      </c>
      <c r="AB158" s="89">
        <v>1565261.1400000001</v>
      </c>
      <c r="AC158" s="89">
        <v>1549385.2</v>
      </c>
      <c r="AD158" s="89">
        <v>1533509.2599999998</v>
      </c>
      <c r="AE158" s="89">
        <v>1517633.3199999996</v>
      </c>
      <c r="AF158" s="89">
        <v>1501757.3799999994</v>
      </c>
      <c r="AG158" s="89">
        <v>1485881.4399999992</v>
      </c>
      <c r="AH158" s="89">
        <v>1470047.4399999992</v>
      </c>
      <c r="AI158" s="89">
        <v>1454213.4399999992</v>
      </c>
      <c r="AJ158" s="89">
        <v>1438379.4399999992</v>
      </c>
      <c r="AK158" s="89">
        <v>1422545.4399999992</v>
      </c>
      <c r="AL158" s="89">
        <v>1406711.4399999992</v>
      </c>
      <c r="AM158" s="89">
        <v>1390877.4399999992</v>
      </c>
      <c r="AN158" s="89">
        <v>1387122.6049999993</v>
      </c>
      <c r="AO158" s="89">
        <v>1383367.7899999993</v>
      </c>
      <c r="AP158" s="89">
        <v>1379612.9749999994</v>
      </c>
      <c r="AQ158" s="89">
        <v>1375858.1599999995</v>
      </c>
      <c r="AR158" s="89">
        <v>1372103.3449999995</v>
      </c>
      <c r="AS158" s="89">
        <v>1368348.5299999996</v>
      </c>
      <c r="AT158" s="89">
        <v>1364593.7149999996</v>
      </c>
      <c r="AU158" s="89">
        <v>1360838.8999999997</v>
      </c>
      <c r="AV158" s="89">
        <v>1357084.0849999997</v>
      </c>
      <c r="AW158" s="89">
        <v>1353953.6499999997</v>
      </c>
      <c r="AX158" s="89">
        <v>1350892.5849999997</v>
      </c>
      <c r="AY158" s="89">
        <v>1347900.8999999997</v>
      </c>
      <c r="AZ158" s="89">
        <v>1354685.5099999995</v>
      </c>
      <c r="BA158" s="89">
        <v>1361470.1599999995</v>
      </c>
      <c r="BB158" s="89">
        <v>1368254.8099999994</v>
      </c>
      <c r="BC158" s="89">
        <v>1375039.4599999993</v>
      </c>
      <c r="BD158" s="89">
        <v>1381824.1099999992</v>
      </c>
      <c r="BE158" s="89">
        <v>1388608.7599999991</v>
      </c>
      <c r="BF158" s="89">
        <v>1395393.409999999</v>
      </c>
      <c r="BG158" s="89">
        <v>1402178.0599999989</v>
      </c>
      <c r="BH158" s="89">
        <v>1408962.7099999988</v>
      </c>
      <c r="BI158" s="89">
        <v>1415747.3599999987</v>
      </c>
      <c r="BJ158" s="89">
        <v>1422532.0099999986</v>
      </c>
      <c r="BK158" s="89">
        <v>1429316.6599999985</v>
      </c>
      <c r="BL158" s="89">
        <v>1432267.6399999985</v>
      </c>
      <c r="BM158" s="89">
        <v>1440991.4099999985</v>
      </c>
      <c r="BN158" s="89">
        <v>1449715.1799999985</v>
      </c>
      <c r="BO158" s="89">
        <v>1458438.9499999986</v>
      </c>
      <c r="BP158" s="89">
        <v>1467162.7199999986</v>
      </c>
      <c r="BQ158" s="89">
        <v>1475886.4899999986</v>
      </c>
      <c r="BR158" s="89">
        <v>1484610.2599999986</v>
      </c>
      <c r="BS158" s="89">
        <v>1493334.0299999986</v>
      </c>
      <c r="BT158" s="89">
        <v>1502057.7999999986</v>
      </c>
      <c r="BU158" s="89">
        <v>1510781.5699999987</v>
      </c>
      <c r="BV158" s="89">
        <v>1519505.3399999987</v>
      </c>
      <c r="BW158" s="89">
        <v>1528229.1099999987</v>
      </c>
      <c r="BX158" s="111">
        <v>1484468.4700000004</v>
      </c>
      <c r="BY158" s="111">
        <v>1581137.0800000003</v>
      </c>
      <c r="BZ158" s="111">
        <v>1390877.4399999992</v>
      </c>
      <c r="CA158" s="111">
        <v>1347900.8999999997</v>
      </c>
      <c r="CB158" s="111">
        <v>1429316.6599999985</v>
      </c>
      <c r="CC158" s="111">
        <v>1528229.1099999987</v>
      </c>
      <c r="CD158" s="112">
        <v>1451212.06</v>
      </c>
      <c r="CE158" s="112">
        <v>1531382.03</v>
      </c>
      <c r="CF158" s="112">
        <v>1485949.19</v>
      </c>
      <c r="CG158" s="112">
        <v>1368658.05</v>
      </c>
      <c r="CH158" s="112">
        <v>1388608.76</v>
      </c>
      <c r="CI158" s="112">
        <v>1476330.55</v>
      </c>
    </row>
    <row r="159" spans="1:87" x14ac:dyDescent="0.3">
      <c r="A159" s="189">
        <v>34244</v>
      </c>
      <c r="B159" s="180" t="s">
        <v>469</v>
      </c>
      <c r="C159" s="72">
        <v>890530.74</v>
      </c>
      <c r="D159" s="89">
        <v>895809.93</v>
      </c>
      <c r="E159" s="89">
        <v>901271.95000000007</v>
      </c>
      <c r="F159" s="89">
        <v>907029.73000000021</v>
      </c>
      <c r="G159" s="89">
        <v>910297.06000000029</v>
      </c>
      <c r="H159" s="89">
        <v>914803.56000000029</v>
      </c>
      <c r="I159" s="89">
        <v>920181.54000000039</v>
      </c>
      <c r="J159" s="89">
        <v>924635.87000000046</v>
      </c>
      <c r="K159" s="89">
        <v>928922.40000000049</v>
      </c>
      <c r="L159" s="89">
        <v>935135.50000000058</v>
      </c>
      <c r="M159" s="89">
        <v>937355.35000000056</v>
      </c>
      <c r="N159" s="89">
        <v>939124.2700000006</v>
      </c>
      <c r="O159" s="89">
        <v>939704.90000000061</v>
      </c>
      <c r="P159" s="89">
        <v>636541.59000000055</v>
      </c>
      <c r="Q159" s="89">
        <v>642819.57000000053</v>
      </c>
      <c r="R159" s="89">
        <v>641502.67000000062</v>
      </c>
      <c r="S159" s="89">
        <v>646388.37000000058</v>
      </c>
      <c r="T159" s="89">
        <v>650800.45000000054</v>
      </c>
      <c r="U159" s="89">
        <v>655231.64000000048</v>
      </c>
      <c r="V159" s="89">
        <v>659191.94000000053</v>
      </c>
      <c r="W159" s="89">
        <v>663174.08000000054</v>
      </c>
      <c r="X159" s="89">
        <v>667178.06000000052</v>
      </c>
      <c r="Y159" s="89">
        <v>670713.88000000047</v>
      </c>
      <c r="Z159" s="89">
        <v>671334.27000000048</v>
      </c>
      <c r="AA159" s="89">
        <v>669545.61000000045</v>
      </c>
      <c r="AB159" s="89">
        <v>683350.78000000049</v>
      </c>
      <c r="AC159" s="89">
        <v>697155.95000000054</v>
      </c>
      <c r="AD159" s="89">
        <v>710961.12000000058</v>
      </c>
      <c r="AE159" s="89">
        <v>724766.29000000062</v>
      </c>
      <c r="AF159" s="89">
        <v>738571.46000000066</v>
      </c>
      <c r="AG159" s="89">
        <v>752376.6300000007</v>
      </c>
      <c r="AH159" s="89">
        <v>766181.80000000075</v>
      </c>
      <c r="AI159" s="89">
        <v>779986.97000000079</v>
      </c>
      <c r="AJ159" s="89">
        <v>793792.14000000083</v>
      </c>
      <c r="AK159" s="89">
        <v>807597.31000000087</v>
      </c>
      <c r="AL159" s="89">
        <v>821402.48000000091</v>
      </c>
      <c r="AM159" s="89">
        <v>835207.65000000095</v>
      </c>
      <c r="AN159" s="89">
        <v>849012.820000001</v>
      </c>
      <c r="AO159" s="89">
        <v>862817.99000000104</v>
      </c>
      <c r="AP159" s="89">
        <v>876623.16000000108</v>
      </c>
      <c r="AQ159" s="89">
        <v>890428.33000000112</v>
      </c>
      <c r="AR159" s="89">
        <v>904233.50000000116</v>
      </c>
      <c r="AS159" s="89">
        <v>918038.67000000121</v>
      </c>
      <c r="AT159" s="89">
        <v>931843.84000000125</v>
      </c>
      <c r="AU159" s="89">
        <v>945649.01000000129</v>
      </c>
      <c r="AV159" s="89">
        <v>959454.18000000133</v>
      </c>
      <c r="AW159" s="89">
        <v>973259.35000000137</v>
      </c>
      <c r="AX159" s="89">
        <v>987064.52000000142</v>
      </c>
      <c r="AY159" s="89">
        <v>1000869.6900000015</v>
      </c>
      <c r="AZ159" s="89">
        <v>1014674.8600000015</v>
      </c>
      <c r="BA159" s="89">
        <v>1028480.0300000015</v>
      </c>
      <c r="BB159" s="89">
        <v>1042285.2000000016</v>
      </c>
      <c r="BC159" s="89">
        <v>1056090.3700000015</v>
      </c>
      <c r="BD159" s="89">
        <v>1069895.5400000014</v>
      </c>
      <c r="BE159" s="89">
        <v>1083700.7100000014</v>
      </c>
      <c r="BF159" s="89">
        <v>1097505.8800000013</v>
      </c>
      <c r="BG159" s="89">
        <v>1111311.0500000012</v>
      </c>
      <c r="BH159" s="89">
        <v>1125116.2200000011</v>
      </c>
      <c r="BI159" s="89">
        <v>1138921.3900000011</v>
      </c>
      <c r="BJ159" s="89">
        <v>1152726.560000001</v>
      </c>
      <c r="BK159" s="89">
        <v>1166531.7300000009</v>
      </c>
      <c r="BL159" s="89">
        <v>1180336.9000000008</v>
      </c>
      <c r="BM159" s="89">
        <v>1194142.0700000008</v>
      </c>
      <c r="BN159" s="89">
        <v>1207947.2400000007</v>
      </c>
      <c r="BO159" s="89">
        <v>1221752.4100000006</v>
      </c>
      <c r="BP159" s="89">
        <v>1235557.5800000005</v>
      </c>
      <c r="BQ159" s="89">
        <v>1249362.7500000005</v>
      </c>
      <c r="BR159" s="89">
        <v>1263167.9200000004</v>
      </c>
      <c r="BS159" s="89">
        <v>1276973.0900000003</v>
      </c>
      <c r="BT159" s="89">
        <v>1290778.2600000002</v>
      </c>
      <c r="BU159" s="89">
        <v>1304583.4300000002</v>
      </c>
      <c r="BV159" s="89">
        <v>1318388.6000000001</v>
      </c>
      <c r="BW159" s="89">
        <v>1332193.77</v>
      </c>
      <c r="BX159" s="111">
        <v>939704.90000000061</v>
      </c>
      <c r="BY159" s="111">
        <v>669545.61000000045</v>
      </c>
      <c r="BZ159" s="111">
        <v>835207.65000000095</v>
      </c>
      <c r="CA159" s="111">
        <v>1000869.6900000015</v>
      </c>
      <c r="CB159" s="111">
        <v>1166531.7300000009</v>
      </c>
      <c r="CC159" s="111">
        <v>1332193.77</v>
      </c>
      <c r="CD159" s="112">
        <v>918830.98</v>
      </c>
      <c r="CE159" s="112">
        <v>678009.77</v>
      </c>
      <c r="CF159" s="112">
        <v>752376.63</v>
      </c>
      <c r="CG159" s="112">
        <v>918038.67</v>
      </c>
      <c r="CH159" s="112">
        <v>1083700.71</v>
      </c>
      <c r="CI159" s="112">
        <v>1249362.75</v>
      </c>
    </row>
    <row r="160" spans="1:87" x14ac:dyDescent="0.3">
      <c r="A160" s="189">
        <v>34245</v>
      </c>
      <c r="B160" s="180" t="s">
        <v>470</v>
      </c>
      <c r="C160" s="72">
        <v>0</v>
      </c>
      <c r="D160" s="89">
        <v>0</v>
      </c>
      <c r="E160" s="89">
        <v>0</v>
      </c>
      <c r="F160" s="89">
        <v>0</v>
      </c>
      <c r="G160" s="89">
        <v>0</v>
      </c>
      <c r="H160" s="89">
        <v>0</v>
      </c>
      <c r="I160" s="89">
        <v>0</v>
      </c>
      <c r="J160" s="89">
        <v>0</v>
      </c>
      <c r="K160" s="89">
        <v>0</v>
      </c>
      <c r="L160" s="89">
        <v>0</v>
      </c>
      <c r="M160" s="89">
        <v>0</v>
      </c>
      <c r="N160" s="89">
        <v>0</v>
      </c>
      <c r="O160" s="89">
        <v>0</v>
      </c>
      <c r="P160" s="89">
        <v>-525</v>
      </c>
      <c r="Q160" s="89">
        <v>-848.28</v>
      </c>
      <c r="R160" s="89">
        <v>-1678.6</v>
      </c>
      <c r="S160" s="89">
        <v>-4979.54</v>
      </c>
      <c r="T160" s="89">
        <v>-5926.09</v>
      </c>
      <c r="U160" s="89">
        <v>-6740.39</v>
      </c>
      <c r="V160" s="89">
        <v>-7696.5</v>
      </c>
      <c r="W160" s="89">
        <v>-8615.6200000000008</v>
      </c>
      <c r="X160" s="89">
        <v>-9497.7400000000016</v>
      </c>
      <c r="Y160" s="89">
        <v>-10517.87</v>
      </c>
      <c r="Z160" s="89">
        <v>-12547.19</v>
      </c>
      <c r="AA160" s="89">
        <v>-15387.880000000001</v>
      </c>
      <c r="AB160" s="89">
        <v>-16087.425000000003</v>
      </c>
      <c r="AC160" s="89">
        <v>-16786.950000000004</v>
      </c>
      <c r="AD160" s="89">
        <v>-17486.475000000006</v>
      </c>
      <c r="AE160" s="89">
        <v>-18186.000000000007</v>
      </c>
      <c r="AF160" s="89">
        <v>-18885.525000000009</v>
      </c>
      <c r="AG160" s="89">
        <v>-19585.05000000001</v>
      </c>
      <c r="AH160" s="89">
        <v>-19930.205000000013</v>
      </c>
      <c r="AI160" s="89">
        <v>-20228.110000000015</v>
      </c>
      <c r="AJ160" s="89">
        <v>-20478.765000000018</v>
      </c>
      <c r="AK160" s="89">
        <v>-20682.17000000002</v>
      </c>
      <c r="AL160" s="89">
        <v>-20838.325000000023</v>
      </c>
      <c r="AM160" s="89">
        <v>-20947.230000000025</v>
      </c>
      <c r="AN160" s="89">
        <v>-23258.885000000028</v>
      </c>
      <c r="AO160" s="89">
        <v>-25570.54000000003</v>
      </c>
      <c r="AP160" s="89">
        <v>-27882.195000000032</v>
      </c>
      <c r="AQ160" s="89">
        <v>-30193.850000000035</v>
      </c>
      <c r="AR160" s="89">
        <v>-32505.505000000037</v>
      </c>
      <c r="AS160" s="89">
        <v>-34817.160000000033</v>
      </c>
      <c r="AT160" s="89">
        <v>-37128.815000000031</v>
      </c>
      <c r="AU160" s="89">
        <v>-39440.47000000003</v>
      </c>
      <c r="AV160" s="89">
        <v>-41752.125000000029</v>
      </c>
      <c r="AW160" s="89">
        <v>-44063.780000000028</v>
      </c>
      <c r="AX160" s="89">
        <v>-46375.435000000027</v>
      </c>
      <c r="AY160" s="89">
        <v>-48687.090000000026</v>
      </c>
      <c r="AZ160" s="89">
        <v>-48123.745000000024</v>
      </c>
      <c r="BA160" s="89">
        <v>-47560.400000000023</v>
      </c>
      <c r="BB160" s="89">
        <v>-46997.055000000022</v>
      </c>
      <c r="BC160" s="89">
        <v>-46433.710000000021</v>
      </c>
      <c r="BD160" s="89">
        <v>-45870.36500000002</v>
      </c>
      <c r="BE160" s="89">
        <v>-45307.020000000019</v>
      </c>
      <c r="BF160" s="89">
        <v>-44743.675000000017</v>
      </c>
      <c r="BG160" s="89">
        <v>-44180.330000000016</v>
      </c>
      <c r="BH160" s="89">
        <v>-43616.985000000015</v>
      </c>
      <c r="BI160" s="89">
        <v>-43053.640000000014</v>
      </c>
      <c r="BJ160" s="89">
        <v>-42490.295000000013</v>
      </c>
      <c r="BK160" s="89">
        <v>-41926.950000000012</v>
      </c>
      <c r="BL160" s="89">
        <v>-38635.110000000015</v>
      </c>
      <c r="BM160" s="89">
        <v>-35343.270000000019</v>
      </c>
      <c r="BN160" s="89">
        <v>-32051.430000000018</v>
      </c>
      <c r="BO160" s="89">
        <v>-28759.590000000018</v>
      </c>
      <c r="BP160" s="89">
        <v>-25467.750000000018</v>
      </c>
      <c r="BQ160" s="89">
        <v>-22175.910000000018</v>
      </c>
      <c r="BR160" s="89">
        <v>-18884.070000000018</v>
      </c>
      <c r="BS160" s="89">
        <v>-15592.230000000018</v>
      </c>
      <c r="BT160" s="89">
        <v>-12300.390000000018</v>
      </c>
      <c r="BU160" s="89">
        <v>-9008.5500000000175</v>
      </c>
      <c r="BV160" s="89">
        <v>-5716.7100000000173</v>
      </c>
      <c r="BW160" s="89">
        <v>-2424.8700000000172</v>
      </c>
      <c r="BX160" s="111">
        <v>0</v>
      </c>
      <c r="BY160" s="111">
        <v>-15387.880000000001</v>
      </c>
      <c r="BZ160" s="111">
        <v>-20947.230000000025</v>
      </c>
      <c r="CA160" s="111">
        <v>-48687.090000000026</v>
      </c>
      <c r="CB160" s="111">
        <v>-41926.950000000012</v>
      </c>
      <c r="CC160" s="111">
        <v>-2424.8700000000172</v>
      </c>
      <c r="CD160" s="112">
        <v>0</v>
      </c>
      <c r="CE160" s="112">
        <v>-6535.44</v>
      </c>
      <c r="CF160" s="112">
        <v>-18885.39</v>
      </c>
      <c r="CG160" s="112">
        <v>-34817.160000000003</v>
      </c>
      <c r="CH160" s="112">
        <v>-45307.02</v>
      </c>
      <c r="CI160" s="112">
        <v>-22175.91</v>
      </c>
    </row>
    <row r="161" spans="1:87" x14ac:dyDescent="0.3">
      <c r="A161" s="189">
        <v>34246</v>
      </c>
      <c r="B161" s="180" t="s">
        <v>471</v>
      </c>
      <c r="C161" s="72">
        <v>0</v>
      </c>
      <c r="D161" s="89">
        <v>0</v>
      </c>
      <c r="E161" s="89">
        <v>0</v>
      </c>
      <c r="F161" s="89">
        <v>0</v>
      </c>
      <c r="G161" s="89">
        <v>0</v>
      </c>
      <c r="H161" s="89">
        <v>0</v>
      </c>
      <c r="I161" s="89">
        <v>0</v>
      </c>
      <c r="J161" s="89">
        <v>0</v>
      </c>
      <c r="K161" s="89">
        <v>0</v>
      </c>
      <c r="L161" s="89">
        <v>0</v>
      </c>
      <c r="M161" s="89">
        <v>0</v>
      </c>
      <c r="N161" s="89">
        <v>0</v>
      </c>
      <c r="O161" s="89">
        <v>0</v>
      </c>
      <c r="P161" s="89">
        <v>-525</v>
      </c>
      <c r="Q161" s="89">
        <v>-1032.04</v>
      </c>
      <c r="R161" s="89">
        <v>-2046.11</v>
      </c>
      <c r="S161" s="89">
        <v>-3237.2599999999998</v>
      </c>
      <c r="T161" s="89">
        <v>-6954.04</v>
      </c>
      <c r="U161" s="89">
        <v>-7572.38</v>
      </c>
      <c r="V161" s="89">
        <v>-8332.5400000000009</v>
      </c>
      <c r="W161" s="89">
        <v>-9055.7000000000007</v>
      </c>
      <c r="X161" s="89">
        <v>-9741.86</v>
      </c>
      <c r="Y161" s="89">
        <v>-10566.03</v>
      </c>
      <c r="Z161" s="89">
        <v>-12399.400000000001</v>
      </c>
      <c r="AA161" s="89">
        <v>-15044.130000000001</v>
      </c>
      <c r="AB161" s="89">
        <v>-13863.62</v>
      </c>
      <c r="AC161" s="89">
        <v>-12683.11</v>
      </c>
      <c r="AD161" s="89">
        <v>-11502.6</v>
      </c>
      <c r="AE161" s="89">
        <v>-10322.09</v>
      </c>
      <c r="AF161" s="89">
        <v>-9141.58</v>
      </c>
      <c r="AG161" s="89">
        <v>-7961.07</v>
      </c>
      <c r="AH161" s="89">
        <v>-6780.5599999999995</v>
      </c>
      <c r="AI161" s="89">
        <v>-5600.0499999999993</v>
      </c>
      <c r="AJ161" s="89">
        <v>-4419.5399999999991</v>
      </c>
      <c r="AK161" s="89">
        <v>-3239.0299999999988</v>
      </c>
      <c r="AL161" s="89">
        <v>-2058.5199999999986</v>
      </c>
      <c r="AM161" s="89">
        <v>-878.00999999999863</v>
      </c>
      <c r="AN161" s="89">
        <v>-5697.4799999999977</v>
      </c>
      <c r="AO161" s="89">
        <v>-10516.969999999998</v>
      </c>
      <c r="AP161" s="89">
        <v>-15336.459999999997</v>
      </c>
      <c r="AQ161" s="89">
        <v>-20155.95</v>
      </c>
      <c r="AR161" s="89">
        <v>-24975.440000000002</v>
      </c>
      <c r="AS161" s="89">
        <v>-29794.930000000004</v>
      </c>
      <c r="AT161" s="89">
        <v>-34614.420000000006</v>
      </c>
      <c r="AU161" s="89">
        <v>-39433.910000000003</v>
      </c>
      <c r="AV161" s="89">
        <v>-44253.4</v>
      </c>
      <c r="AW161" s="89">
        <v>-49072.89</v>
      </c>
      <c r="AX161" s="89">
        <v>-53892.38</v>
      </c>
      <c r="AY161" s="89">
        <v>-58711.869999999995</v>
      </c>
      <c r="AZ161" s="89">
        <v>-59555.329999999994</v>
      </c>
      <c r="BA161" s="89">
        <v>-60398.77</v>
      </c>
      <c r="BB161" s="89">
        <v>-61242.21</v>
      </c>
      <c r="BC161" s="89">
        <v>-62085.65</v>
      </c>
      <c r="BD161" s="89">
        <v>-62929.090000000004</v>
      </c>
      <c r="BE161" s="89">
        <v>-63772.53</v>
      </c>
      <c r="BF161" s="89">
        <v>-64615.97</v>
      </c>
      <c r="BG161" s="89">
        <v>-65459.41</v>
      </c>
      <c r="BH161" s="89">
        <v>-66302.850000000006</v>
      </c>
      <c r="BI161" s="89">
        <v>-67092.12000000001</v>
      </c>
      <c r="BJ161" s="89">
        <v>-67881.390000000014</v>
      </c>
      <c r="BK161" s="89">
        <v>-68670.660000000018</v>
      </c>
      <c r="BL161" s="89">
        <v>-64575.290000000015</v>
      </c>
      <c r="BM161" s="89">
        <v>-60479.920000000013</v>
      </c>
      <c r="BN161" s="89">
        <v>-56384.55000000001</v>
      </c>
      <c r="BO161" s="89">
        <v>-52289.180000000008</v>
      </c>
      <c r="BP161" s="89">
        <v>-48193.810000000005</v>
      </c>
      <c r="BQ161" s="89">
        <v>-44098.44</v>
      </c>
      <c r="BR161" s="89">
        <v>-40003.07</v>
      </c>
      <c r="BS161" s="89">
        <v>-35907.699999999997</v>
      </c>
      <c r="BT161" s="89">
        <v>-31812.329999999998</v>
      </c>
      <c r="BU161" s="89">
        <v>-27716.959999999999</v>
      </c>
      <c r="BV161" s="89">
        <v>-23621.59</v>
      </c>
      <c r="BW161" s="89">
        <v>-19526.22</v>
      </c>
      <c r="BX161" s="111">
        <v>0</v>
      </c>
      <c r="BY161" s="111">
        <v>-15044.130000000001</v>
      </c>
      <c r="BZ161" s="111">
        <v>-878.00999999999863</v>
      </c>
      <c r="CA161" s="111">
        <v>-58711.869999999995</v>
      </c>
      <c r="CB161" s="111">
        <v>-68670.660000000018</v>
      </c>
      <c r="CC161" s="111">
        <v>-19526.22</v>
      </c>
      <c r="CD161" s="112">
        <v>0</v>
      </c>
      <c r="CE161" s="112">
        <v>-6654.35</v>
      </c>
      <c r="CF161" s="112">
        <v>-7961.07</v>
      </c>
      <c r="CG161" s="112">
        <v>-29794.93</v>
      </c>
      <c r="CH161" s="112">
        <v>-63747.53</v>
      </c>
      <c r="CI161" s="112">
        <v>-44098.44</v>
      </c>
    </row>
    <row r="162" spans="1:87" x14ac:dyDescent="0.3">
      <c r="A162" s="189">
        <v>34280</v>
      </c>
      <c r="B162" s="180" t="s">
        <v>472</v>
      </c>
      <c r="C162" s="72">
        <v>3849337.2100000014</v>
      </c>
      <c r="D162" s="89">
        <v>3875293.0700000012</v>
      </c>
      <c r="E162" s="89">
        <v>3908425.8900000011</v>
      </c>
      <c r="F162" s="89">
        <v>3925317.0900000008</v>
      </c>
      <c r="G162" s="89">
        <v>4015516.9600000004</v>
      </c>
      <c r="H162" s="89">
        <v>4037826.0200000005</v>
      </c>
      <c r="I162" s="89">
        <v>4073971.5200000005</v>
      </c>
      <c r="J162" s="89">
        <v>4096710.79</v>
      </c>
      <c r="K162" s="89">
        <v>4118044.0399999996</v>
      </c>
      <c r="L162" s="89">
        <v>4147284.9999999995</v>
      </c>
      <c r="M162" s="89">
        <v>4170843.05</v>
      </c>
      <c r="N162" s="89">
        <v>4187932.57</v>
      </c>
      <c r="O162" s="89">
        <v>4209217.3299999991</v>
      </c>
      <c r="P162" s="89">
        <v>4154368.5299999989</v>
      </c>
      <c r="Q162" s="89">
        <v>4157676.6599999992</v>
      </c>
      <c r="R162" s="89">
        <v>4151010.5099999993</v>
      </c>
      <c r="S162" s="89">
        <v>4122080.8899999992</v>
      </c>
      <c r="T162" s="89">
        <v>4124090.4499999993</v>
      </c>
      <c r="U162" s="89">
        <v>4111906.4399999995</v>
      </c>
      <c r="V162" s="89">
        <v>4116212.02</v>
      </c>
      <c r="W162" s="89">
        <v>4125788.5500000003</v>
      </c>
      <c r="X162" s="89">
        <v>4127637.7950000004</v>
      </c>
      <c r="Y162" s="89">
        <v>4129599.7700000005</v>
      </c>
      <c r="Z162" s="89">
        <v>4131674.4750000006</v>
      </c>
      <c r="AA162" s="89">
        <v>3981107.2900000005</v>
      </c>
      <c r="AB162" s="89">
        <v>3977392.66</v>
      </c>
      <c r="AC162" s="89">
        <v>3973856.0049999999</v>
      </c>
      <c r="AD162" s="89">
        <v>3970497.3099999996</v>
      </c>
      <c r="AE162" s="89">
        <v>3914398.07</v>
      </c>
      <c r="AF162" s="89">
        <v>3917754.1</v>
      </c>
      <c r="AG162" s="89">
        <v>3921254.4000000004</v>
      </c>
      <c r="AH162" s="89">
        <v>3924898.9800000004</v>
      </c>
      <c r="AI162" s="89">
        <v>3928687.8400000008</v>
      </c>
      <c r="AJ162" s="89">
        <v>3887620.9800000009</v>
      </c>
      <c r="AK162" s="89">
        <v>3888997.620000001</v>
      </c>
      <c r="AL162" s="89">
        <v>3851441.1100000008</v>
      </c>
      <c r="AM162" s="89">
        <v>3537479.6600000006</v>
      </c>
      <c r="AN162" s="89">
        <v>3419061.3050000002</v>
      </c>
      <c r="AO162" s="89">
        <v>3301584.6599999997</v>
      </c>
      <c r="AP162" s="89">
        <v>3185049.7249999996</v>
      </c>
      <c r="AQ162" s="89">
        <v>3102130.5749999997</v>
      </c>
      <c r="AR162" s="89">
        <v>3028051.8</v>
      </c>
      <c r="AS162" s="89">
        <v>3001334.375</v>
      </c>
      <c r="AT162" s="89">
        <v>2966953.5450000004</v>
      </c>
      <c r="AU162" s="89">
        <v>2962079.6900000009</v>
      </c>
      <c r="AV162" s="89">
        <v>2957658.4250000012</v>
      </c>
      <c r="AW162" s="89">
        <v>2924852.7150000012</v>
      </c>
      <c r="AX162" s="89">
        <v>2901050.2800000017</v>
      </c>
      <c r="AY162" s="89">
        <v>2595396.7850000015</v>
      </c>
      <c r="AZ162" s="89">
        <v>2567297.2850000015</v>
      </c>
      <c r="BA162" s="89">
        <v>2539381.2550000013</v>
      </c>
      <c r="BB162" s="89">
        <v>2511648.7650000011</v>
      </c>
      <c r="BC162" s="89">
        <v>2484099.8150000009</v>
      </c>
      <c r="BD162" s="89">
        <v>2456734.3950000009</v>
      </c>
      <c r="BE162" s="89">
        <v>2429552.5150000006</v>
      </c>
      <c r="BF162" s="89">
        <v>2402554.1750000003</v>
      </c>
      <c r="BG162" s="89">
        <v>2375739.3650000002</v>
      </c>
      <c r="BH162" s="89">
        <v>2349108.0950000002</v>
      </c>
      <c r="BI162" s="89">
        <v>2322660.3650000002</v>
      </c>
      <c r="BJ162" s="89">
        <v>2152646.1750000003</v>
      </c>
      <c r="BK162" s="89">
        <v>1795394.8150000002</v>
      </c>
      <c r="BL162" s="89">
        <v>1850825.3950000003</v>
      </c>
      <c r="BM162" s="89">
        <v>1906282.4750000003</v>
      </c>
      <c r="BN162" s="89">
        <v>1961766.0550000004</v>
      </c>
      <c r="BO162" s="89">
        <v>2017276.1350000005</v>
      </c>
      <c r="BP162" s="89">
        <v>2072812.7150000005</v>
      </c>
      <c r="BQ162" s="89">
        <v>2128375.7950000004</v>
      </c>
      <c r="BR162" s="89">
        <v>2183965.3750000005</v>
      </c>
      <c r="BS162" s="89">
        <v>2239581.4550000005</v>
      </c>
      <c r="BT162" s="89">
        <v>2135224.0350000006</v>
      </c>
      <c r="BU162" s="89">
        <v>2192589.1150000007</v>
      </c>
      <c r="BV162" s="89">
        <v>2249980.6950000008</v>
      </c>
      <c r="BW162" s="89">
        <v>2107398.7750000008</v>
      </c>
      <c r="BX162" s="111">
        <v>4209217.3299999991</v>
      </c>
      <c r="BY162" s="111">
        <v>3981107.2900000005</v>
      </c>
      <c r="BZ162" s="111">
        <v>3537479.6600000006</v>
      </c>
      <c r="CA162" s="111">
        <v>2595396.7850000015</v>
      </c>
      <c r="CB162" s="111">
        <v>1795394.8150000002</v>
      </c>
      <c r="CC162" s="111">
        <v>2107398.7750000008</v>
      </c>
      <c r="CD162" s="112">
        <v>4047363.12</v>
      </c>
      <c r="CE162" s="112">
        <v>4126336.21</v>
      </c>
      <c r="CF162" s="112">
        <v>3898106.62</v>
      </c>
      <c r="CG162" s="112">
        <v>3067898.73</v>
      </c>
      <c r="CH162" s="112">
        <v>2383247.2200000002</v>
      </c>
      <c r="CI162" s="112">
        <v>2064728.68</v>
      </c>
    </row>
    <row r="163" spans="1:87" x14ac:dyDescent="0.3">
      <c r="A163" s="189">
        <v>34281</v>
      </c>
      <c r="B163" s="180" t="s">
        <v>473</v>
      </c>
      <c r="C163" s="72">
        <v>133913739.97</v>
      </c>
      <c r="D163" s="89">
        <v>134664844.16</v>
      </c>
      <c r="E163" s="89">
        <v>135555569.92999998</v>
      </c>
      <c r="F163" s="89">
        <v>136467701.93999997</v>
      </c>
      <c r="G163" s="89">
        <v>137306939.08999997</v>
      </c>
      <c r="H163" s="89">
        <v>138085438.77999997</v>
      </c>
      <c r="I163" s="89">
        <v>138944731.44999996</v>
      </c>
      <c r="J163" s="89">
        <v>139688992.77999994</v>
      </c>
      <c r="K163" s="89">
        <v>140218985.32999995</v>
      </c>
      <c r="L163" s="89">
        <v>141131589.94999993</v>
      </c>
      <c r="M163" s="89">
        <v>142519924.31999993</v>
      </c>
      <c r="N163" s="89">
        <v>143314263.83999994</v>
      </c>
      <c r="O163" s="89">
        <v>144159009.42999995</v>
      </c>
      <c r="P163" s="89">
        <v>144763466.21999997</v>
      </c>
      <c r="Q163" s="89">
        <v>145563753.14999995</v>
      </c>
      <c r="R163" s="89">
        <v>146319883.27999994</v>
      </c>
      <c r="S163" s="89">
        <v>147113872.57999995</v>
      </c>
      <c r="T163" s="89">
        <v>147860466.07999995</v>
      </c>
      <c r="U163" s="89">
        <v>148686225.75999996</v>
      </c>
      <c r="V163" s="89">
        <v>149519866.06999996</v>
      </c>
      <c r="W163" s="89">
        <v>150353603.51999995</v>
      </c>
      <c r="X163" s="89">
        <v>151186533.32999995</v>
      </c>
      <c r="Y163" s="89">
        <v>152019931.23999995</v>
      </c>
      <c r="Z163" s="89">
        <v>152853979.93999994</v>
      </c>
      <c r="AA163" s="89">
        <v>153401051.44999993</v>
      </c>
      <c r="AB163" s="89">
        <v>154161151.56999993</v>
      </c>
      <c r="AC163" s="89">
        <v>154921343.79499993</v>
      </c>
      <c r="AD163" s="89">
        <v>155681628.11999992</v>
      </c>
      <c r="AE163" s="89">
        <v>156440643.54499993</v>
      </c>
      <c r="AF163" s="89">
        <v>157208519.47999993</v>
      </c>
      <c r="AG163" s="89">
        <v>158094205.49499995</v>
      </c>
      <c r="AH163" s="89">
        <v>158979303.10999995</v>
      </c>
      <c r="AI163" s="89">
        <v>159865173.32499996</v>
      </c>
      <c r="AJ163" s="89">
        <v>160745691.13999996</v>
      </c>
      <c r="AK163" s="89">
        <v>161626301.04499996</v>
      </c>
      <c r="AL163" s="89">
        <v>162512447.54999995</v>
      </c>
      <c r="AM163" s="89">
        <v>163196561.38499993</v>
      </c>
      <c r="AN163" s="89">
        <v>164084586.51499993</v>
      </c>
      <c r="AO163" s="89">
        <v>164972703.75499994</v>
      </c>
      <c r="AP163" s="89">
        <v>165860913.09499994</v>
      </c>
      <c r="AQ163" s="89">
        <v>166749214.53499994</v>
      </c>
      <c r="AR163" s="89">
        <v>167637608.07499993</v>
      </c>
      <c r="AS163" s="89">
        <v>168526093.71499991</v>
      </c>
      <c r="AT163" s="89">
        <v>169410782.56499994</v>
      </c>
      <c r="AU163" s="89">
        <v>170299452.40499994</v>
      </c>
      <c r="AV163" s="89">
        <v>171172658.78999993</v>
      </c>
      <c r="AW163" s="89">
        <v>172045957.26499993</v>
      </c>
      <c r="AX163" s="89">
        <v>172934903.39499992</v>
      </c>
      <c r="AY163" s="89">
        <v>173597830.51499993</v>
      </c>
      <c r="AZ163" s="89">
        <v>174465001.58499992</v>
      </c>
      <c r="BA163" s="89">
        <v>175332448.95499992</v>
      </c>
      <c r="BB163" s="89">
        <v>176172950.40499991</v>
      </c>
      <c r="BC163" s="89">
        <v>177044839.25499994</v>
      </c>
      <c r="BD163" s="89">
        <v>177917004.40499994</v>
      </c>
      <c r="BE163" s="89">
        <v>178789445.84499997</v>
      </c>
      <c r="BF163" s="89">
        <v>179662163.58499998</v>
      </c>
      <c r="BG163" s="89">
        <v>180535157.625</v>
      </c>
      <c r="BH163" s="89">
        <v>181408427.95500001</v>
      </c>
      <c r="BI163" s="89">
        <v>182281974.58500004</v>
      </c>
      <c r="BJ163" s="89">
        <v>183155797.51500005</v>
      </c>
      <c r="BK163" s="89">
        <v>182591309.88500008</v>
      </c>
      <c r="BL163" s="89">
        <v>183511743.28500009</v>
      </c>
      <c r="BM163" s="89">
        <v>184432275.40500009</v>
      </c>
      <c r="BN163" s="89">
        <v>185352906.2350001</v>
      </c>
      <c r="BO163" s="89">
        <v>186272080.23000011</v>
      </c>
      <c r="BP163" s="89">
        <v>187192908.4900001</v>
      </c>
      <c r="BQ163" s="89">
        <v>188113835.47000009</v>
      </c>
      <c r="BR163" s="89">
        <v>189034083.3900001</v>
      </c>
      <c r="BS163" s="89">
        <v>189955207.8000001</v>
      </c>
      <c r="BT163" s="89">
        <v>190870207.76000008</v>
      </c>
      <c r="BU163" s="89">
        <v>191761091.1400001</v>
      </c>
      <c r="BV163" s="89">
        <v>192679448.8900001</v>
      </c>
      <c r="BW163" s="89">
        <v>193291221.74000013</v>
      </c>
      <c r="BX163" s="111">
        <v>144159009.42999995</v>
      </c>
      <c r="BY163" s="111">
        <v>153401051.44999993</v>
      </c>
      <c r="BZ163" s="111">
        <v>163196561.38499993</v>
      </c>
      <c r="CA163" s="111">
        <v>173597830.51499993</v>
      </c>
      <c r="CB163" s="111">
        <v>182591309.88500008</v>
      </c>
      <c r="CC163" s="111">
        <v>193291221.74000013</v>
      </c>
      <c r="CD163" s="112">
        <v>138920902.38</v>
      </c>
      <c r="CE163" s="112">
        <v>148753972.47</v>
      </c>
      <c r="CF163" s="112">
        <v>158218001.62</v>
      </c>
      <c r="CG163" s="112">
        <v>168499174.31</v>
      </c>
      <c r="CH163" s="112">
        <v>178688796.31999999</v>
      </c>
      <c r="CI163" s="112">
        <v>188081409.21000001</v>
      </c>
    </row>
    <row r="164" spans="1:87" x14ac:dyDescent="0.3">
      <c r="A164" s="189">
        <v>34282</v>
      </c>
      <c r="B164" s="180" t="s">
        <v>474</v>
      </c>
      <c r="C164" s="72">
        <v>644024.25000000023</v>
      </c>
      <c r="D164" s="89">
        <v>651584.35000000009</v>
      </c>
      <c r="E164" s="89">
        <v>660167.75</v>
      </c>
      <c r="F164" s="89">
        <v>667588.47</v>
      </c>
      <c r="G164" s="89">
        <v>674502.5</v>
      </c>
      <c r="H164" s="89">
        <v>681819.53999999992</v>
      </c>
      <c r="I164" s="89">
        <v>689949.85999999987</v>
      </c>
      <c r="J164" s="89">
        <v>697233.87999999989</v>
      </c>
      <c r="K164" s="89">
        <v>706783.02999999991</v>
      </c>
      <c r="L164" s="89">
        <v>715692.39999999991</v>
      </c>
      <c r="M164" s="89">
        <v>723359.59999999986</v>
      </c>
      <c r="N164" s="89">
        <v>730962.13999999978</v>
      </c>
      <c r="O164" s="89">
        <v>738709.91999999981</v>
      </c>
      <c r="P164" s="89">
        <v>742806.57999999973</v>
      </c>
      <c r="Q164" s="89">
        <v>750230.22999999975</v>
      </c>
      <c r="R164" s="89">
        <v>753895.81999999972</v>
      </c>
      <c r="S164" s="89">
        <v>754038.14999999967</v>
      </c>
      <c r="T164" s="89">
        <v>761642.61999999965</v>
      </c>
      <c r="U164" s="89">
        <v>769254.24999999965</v>
      </c>
      <c r="V164" s="89">
        <v>776873.0499999997</v>
      </c>
      <c r="W164" s="89">
        <v>779771.74999999965</v>
      </c>
      <c r="X164" s="89">
        <v>786881.72999999963</v>
      </c>
      <c r="Y164" s="89">
        <v>794007.34999999963</v>
      </c>
      <c r="Z164" s="89">
        <v>801148.59999999963</v>
      </c>
      <c r="AA164" s="89">
        <v>454514.10999999964</v>
      </c>
      <c r="AB164" s="89">
        <v>455139.07999999961</v>
      </c>
      <c r="AC164" s="89">
        <v>456272.8799999996</v>
      </c>
      <c r="AD164" s="89">
        <v>457295.07999999961</v>
      </c>
      <c r="AE164" s="89">
        <v>458207.15999999963</v>
      </c>
      <c r="AF164" s="89">
        <v>459164.6999999996</v>
      </c>
      <c r="AG164" s="89">
        <v>460321.6999999996</v>
      </c>
      <c r="AH164" s="89">
        <v>461214.67999999959</v>
      </c>
      <c r="AI164" s="89">
        <v>462462.59999999957</v>
      </c>
      <c r="AJ164" s="89">
        <v>463600.39999999956</v>
      </c>
      <c r="AK164" s="89">
        <v>446282.14999999956</v>
      </c>
      <c r="AL164" s="89">
        <v>118018.50999999957</v>
      </c>
      <c r="AM164" s="89">
        <v>-500762.69000000053</v>
      </c>
      <c r="AN164" s="89">
        <v>-514398.70500000054</v>
      </c>
      <c r="AO164" s="89">
        <v>-520908.48000000062</v>
      </c>
      <c r="AP164" s="89">
        <v>-527253.55500000063</v>
      </c>
      <c r="AQ164" s="89">
        <v>-533433.94000000076</v>
      </c>
      <c r="AR164" s="89">
        <v>-539449.62500000081</v>
      </c>
      <c r="AS164" s="89">
        <v>-545300.62000000093</v>
      </c>
      <c r="AT164" s="89">
        <v>-550986.92500000098</v>
      </c>
      <c r="AU164" s="89">
        <v>-556508.53000000108</v>
      </c>
      <c r="AV164" s="89">
        <v>-561867.36500000104</v>
      </c>
      <c r="AW164" s="89">
        <v>-736135.52000000107</v>
      </c>
      <c r="AX164" s="89">
        <v>-747114.28500000108</v>
      </c>
      <c r="AY164" s="89">
        <v>-957849.44000000111</v>
      </c>
      <c r="AZ164" s="89">
        <v>-973071.5550000011</v>
      </c>
      <c r="BA164" s="89">
        <v>-988204.14000000106</v>
      </c>
      <c r="BB164" s="89">
        <v>-1003247.195000001</v>
      </c>
      <c r="BC164" s="89">
        <v>-1018200.720000001</v>
      </c>
      <c r="BD164" s="89">
        <v>-1033064.715000001</v>
      </c>
      <c r="BE164" s="89">
        <v>-1047839.1800000011</v>
      </c>
      <c r="BF164" s="89">
        <v>-1062524.1150000012</v>
      </c>
      <c r="BG164" s="89">
        <v>-1077119.5200000012</v>
      </c>
      <c r="BH164" s="89">
        <v>-1091626.4350000012</v>
      </c>
      <c r="BI164" s="89">
        <v>-1106043.8100000015</v>
      </c>
      <c r="BJ164" s="89">
        <v>-1120371.6450000016</v>
      </c>
      <c r="BK164" s="89">
        <v>-2157676.8000000017</v>
      </c>
      <c r="BL164" s="89">
        <v>-2128756.0200000019</v>
      </c>
      <c r="BM164" s="89">
        <v>-2099745.7100000018</v>
      </c>
      <c r="BN164" s="89">
        <v>-2070645.8700000017</v>
      </c>
      <c r="BO164" s="89">
        <v>-2041456.5000000016</v>
      </c>
      <c r="BP164" s="89">
        <v>-2012177.6000000017</v>
      </c>
      <c r="BQ164" s="89">
        <v>-1982809.1700000018</v>
      </c>
      <c r="BR164" s="89">
        <v>-1953351.2100000018</v>
      </c>
      <c r="BS164" s="89">
        <v>-1923803.7200000018</v>
      </c>
      <c r="BT164" s="89">
        <v>-1894167.7500000019</v>
      </c>
      <c r="BU164" s="89">
        <v>-1864442.2400000019</v>
      </c>
      <c r="BV164" s="89">
        <v>-1834627.1900000018</v>
      </c>
      <c r="BW164" s="89">
        <v>-1964722.6000000017</v>
      </c>
      <c r="BX164" s="111">
        <v>738709.91999999981</v>
      </c>
      <c r="BY164" s="111">
        <v>454514.10999999964</v>
      </c>
      <c r="BZ164" s="111">
        <v>-500762.69000000053</v>
      </c>
      <c r="CA164" s="111">
        <v>-957849.44000000111</v>
      </c>
      <c r="CB164" s="111">
        <v>-2157676.8000000017</v>
      </c>
      <c r="CC164" s="111">
        <v>-1964722.6000000017</v>
      </c>
      <c r="CD164" s="112">
        <v>690952.13</v>
      </c>
      <c r="CE164" s="112">
        <v>743367.24</v>
      </c>
      <c r="CF164" s="112">
        <v>357825.41</v>
      </c>
      <c r="CG164" s="112">
        <v>-599382.28</v>
      </c>
      <c r="CH164" s="112">
        <v>-1125910.71</v>
      </c>
      <c r="CI164" s="112">
        <v>-1994490.95</v>
      </c>
    </row>
    <row r="165" spans="1:87" x14ac:dyDescent="0.3">
      <c r="A165" s="189">
        <v>34283</v>
      </c>
      <c r="B165" s="180" t="s">
        <v>475</v>
      </c>
      <c r="C165" s="72">
        <v>566959.55999999982</v>
      </c>
      <c r="D165" s="89">
        <v>570624.92999999982</v>
      </c>
      <c r="E165" s="89">
        <v>574713.69999999984</v>
      </c>
      <c r="F165" s="89">
        <v>578355.66999999981</v>
      </c>
      <c r="G165" s="89">
        <v>581720.05999999982</v>
      </c>
      <c r="H165" s="89">
        <v>585237.41999999981</v>
      </c>
      <c r="I165" s="89">
        <v>589293.99999999977</v>
      </c>
      <c r="J165" s="89">
        <v>592825.50999999978</v>
      </c>
      <c r="K165" s="89">
        <v>596206.7799999998</v>
      </c>
      <c r="L165" s="89">
        <v>600780.0299999998</v>
      </c>
      <c r="M165" s="89">
        <v>604431.16999999969</v>
      </c>
      <c r="N165" s="89">
        <v>608137.77999999968</v>
      </c>
      <c r="O165" s="89">
        <v>612236.88999999966</v>
      </c>
      <c r="P165" s="89">
        <v>616120.61999999965</v>
      </c>
      <c r="Q165" s="89">
        <v>619280.64999999967</v>
      </c>
      <c r="R165" s="89">
        <v>618884.89999999967</v>
      </c>
      <c r="S165" s="89">
        <v>616141.20999999973</v>
      </c>
      <c r="T165" s="89">
        <v>620149.64999999967</v>
      </c>
      <c r="U165" s="89">
        <v>613226.08999999962</v>
      </c>
      <c r="V165" s="89">
        <v>617351.13999999966</v>
      </c>
      <c r="W165" s="89">
        <v>616748.91999999969</v>
      </c>
      <c r="X165" s="89">
        <v>620333.47999999963</v>
      </c>
      <c r="Y165" s="89">
        <v>623924.33999999962</v>
      </c>
      <c r="Z165" s="89">
        <v>627521.50999999954</v>
      </c>
      <c r="AA165" s="89">
        <v>563166.31999999948</v>
      </c>
      <c r="AB165" s="89">
        <v>567106.77999999945</v>
      </c>
      <c r="AC165" s="89">
        <v>571047.23999999941</v>
      </c>
      <c r="AD165" s="89">
        <v>574987.69999999937</v>
      </c>
      <c r="AE165" s="89">
        <v>578928.15999999933</v>
      </c>
      <c r="AF165" s="89">
        <v>582868.6199999993</v>
      </c>
      <c r="AG165" s="89">
        <v>586809.07999999926</v>
      </c>
      <c r="AH165" s="89">
        <v>590749.53999999922</v>
      </c>
      <c r="AI165" s="89">
        <v>594689.99999999919</v>
      </c>
      <c r="AJ165" s="89">
        <v>598630.45999999915</v>
      </c>
      <c r="AK165" s="89">
        <v>602570.91999999911</v>
      </c>
      <c r="AL165" s="89">
        <v>606511.37999999907</v>
      </c>
      <c r="AM165" s="89">
        <v>220491.48999999909</v>
      </c>
      <c r="AN165" s="89">
        <v>211717.93999999907</v>
      </c>
      <c r="AO165" s="89">
        <v>203081.27999999907</v>
      </c>
      <c r="AP165" s="89">
        <v>194581.50999999905</v>
      </c>
      <c r="AQ165" s="89">
        <v>186218.62999999904</v>
      </c>
      <c r="AR165" s="89">
        <v>177992.63999999902</v>
      </c>
      <c r="AS165" s="89">
        <v>-117646.320000001</v>
      </c>
      <c r="AT165" s="89">
        <v>-123144.78000000102</v>
      </c>
      <c r="AU165" s="89">
        <v>-128506.35000000102</v>
      </c>
      <c r="AV165" s="89">
        <v>-133732.95000000103</v>
      </c>
      <c r="AW165" s="89">
        <v>-138822.64000000103</v>
      </c>
      <c r="AX165" s="89">
        <v>-143775.43000000104</v>
      </c>
      <c r="AY165" s="89">
        <v>-248591.31000000105</v>
      </c>
      <c r="AZ165" s="89">
        <v>-245093.84000000104</v>
      </c>
      <c r="BA165" s="89">
        <v>-241521.96000000107</v>
      </c>
      <c r="BB165" s="89">
        <v>-237875.66000000108</v>
      </c>
      <c r="BC165" s="89">
        <v>-234154.95000000109</v>
      </c>
      <c r="BD165" s="89">
        <v>-230359.82000000111</v>
      </c>
      <c r="BE165" s="89">
        <v>-226490.28000000113</v>
      </c>
      <c r="BF165" s="89">
        <v>-222546.32000000114</v>
      </c>
      <c r="BG165" s="89">
        <v>-218527.95000000115</v>
      </c>
      <c r="BH165" s="89">
        <v>-214436.21000000116</v>
      </c>
      <c r="BI165" s="89">
        <v>-210270.05000000115</v>
      </c>
      <c r="BJ165" s="89">
        <v>-206029.47000000114</v>
      </c>
      <c r="BK165" s="89">
        <v>-431714.46000000119</v>
      </c>
      <c r="BL165" s="89">
        <v>-425361.31000000116</v>
      </c>
      <c r="BM165" s="89">
        <v>-418933.75000000116</v>
      </c>
      <c r="BN165" s="89">
        <v>-412431.77000000112</v>
      </c>
      <c r="BO165" s="89">
        <v>-405855.38000000111</v>
      </c>
      <c r="BP165" s="89">
        <v>-399204.57000000111</v>
      </c>
      <c r="BQ165" s="89">
        <v>-392479.35000000108</v>
      </c>
      <c r="BR165" s="89">
        <v>-385679.71000000107</v>
      </c>
      <c r="BS165" s="89">
        <v>-378805.66000000102</v>
      </c>
      <c r="BT165" s="89">
        <v>-371858.24000000104</v>
      </c>
      <c r="BU165" s="89">
        <v>-364836.40000000107</v>
      </c>
      <c r="BV165" s="89">
        <v>-357740.14000000112</v>
      </c>
      <c r="BW165" s="89">
        <v>-350569.45000000118</v>
      </c>
      <c r="BX165" s="111">
        <v>612236.88999999966</v>
      </c>
      <c r="BY165" s="111">
        <v>563166.31999999948</v>
      </c>
      <c r="BZ165" s="111">
        <v>220491.48999999909</v>
      </c>
      <c r="CA165" s="111">
        <v>-248591.31000000105</v>
      </c>
      <c r="CB165" s="111">
        <v>-431714.46000000119</v>
      </c>
      <c r="CC165" s="111">
        <v>-350569.45000000118</v>
      </c>
      <c r="CD165" s="112">
        <v>589347.96</v>
      </c>
      <c r="CE165" s="112">
        <v>614237.36</v>
      </c>
      <c r="CF165" s="112">
        <v>556812.13</v>
      </c>
      <c r="CG165" s="112">
        <v>12297.21</v>
      </c>
      <c r="CH165" s="112">
        <v>-243662.48</v>
      </c>
      <c r="CI165" s="112">
        <v>-391959.25</v>
      </c>
    </row>
    <row r="166" spans="1:87" x14ac:dyDescent="0.3">
      <c r="A166" s="189">
        <v>34284</v>
      </c>
      <c r="B166" s="180" t="s">
        <v>476</v>
      </c>
      <c r="C166" s="72">
        <v>276465.08</v>
      </c>
      <c r="D166" s="89">
        <v>281469.01</v>
      </c>
      <c r="E166" s="89">
        <v>285409.29000000004</v>
      </c>
      <c r="F166" s="89">
        <v>290163.32000000007</v>
      </c>
      <c r="G166" s="89">
        <v>292232.88000000012</v>
      </c>
      <c r="H166" s="89">
        <v>296993.29000000015</v>
      </c>
      <c r="I166" s="89">
        <v>302600.47000000015</v>
      </c>
      <c r="J166" s="89">
        <v>307326.51000000018</v>
      </c>
      <c r="K166" s="89">
        <v>311873.12000000023</v>
      </c>
      <c r="L166" s="89">
        <v>318291.53000000026</v>
      </c>
      <c r="M166" s="89">
        <v>321080.14000000025</v>
      </c>
      <c r="N166" s="89">
        <v>323677.56000000023</v>
      </c>
      <c r="O166" s="89">
        <v>329496.87000000023</v>
      </c>
      <c r="P166" s="89">
        <v>334832.58000000025</v>
      </c>
      <c r="Q166" s="89">
        <v>340168.29000000027</v>
      </c>
      <c r="R166" s="89">
        <v>331885.86000000028</v>
      </c>
      <c r="S166" s="89">
        <v>330828.04000000027</v>
      </c>
      <c r="T166" s="89">
        <v>336351.71000000025</v>
      </c>
      <c r="U166" s="89">
        <v>331080.23000000021</v>
      </c>
      <c r="V166" s="89">
        <v>336704.6500000002</v>
      </c>
      <c r="W166" s="89">
        <v>337601.80000000016</v>
      </c>
      <c r="X166" s="89">
        <v>342679.43000000017</v>
      </c>
      <c r="Y166" s="89">
        <v>347762.58000000019</v>
      </c>
      <c r="Z166" s="89">
        <v>352851.25000000023</v>
      </c>
      <c r="AA166" s="89">
        <v>289986.77000000025</v>
      </c>
      <c r="AB166" s="89">
        <v>298751.26000000024</v>
      </c>
      <c r="AC166" s="89">
        <v>307515.75000000023</v>
      </c>
      <c r="AD166" s="89">
        <v>316280.24000000022</v>
      </c>
      <c r="AE166" s="89">
        <v>325044.73000000021</v>
      </c>
      <c r="AF166" s="89">
        <v>333809.2200000002</v>
      </c>
      <c r="AG166" s="89">
        <v>342573.7100000002</v>
      </c>
      <c r="AH166" s="89">
        <v>351338.20000000019</v>
      </c>
      <c r="AI166" s="89">
        <v>360102.69000000018</v>
      </c>
      <c r="AJ166" s="89">
        <v>368867.18000000017</v>
      </c>
      <c r="AK166" s="89">
        <v>377631.67000000016</v>
      </c>
      <c r="AL166" s="89">
        <v>386396.16000000015</v>
      </c>
      <c r="AM166" s="89">
        <v>-246221.47999999986</v>
      </c>
      <c r="AN166" s="89">
        <v>-245203.45999999985</v>
      </c>
      <c r="AO166" s="89">
        <v>-243977.95999999985</v>
      </c>
      <c r="AP166" s="89">
        <v>-242544.98999999987</v>
      </c>
      <c r="AQ166" s="89">
        <v>-240904.54999999987</v>
      </c>
      <c r="AR166" s="89">
        <v>-239056.6399999999</v>
      </c>
      <c r="AS166" s="89">
        <v>-547582.90999999992</v>
      </c>
      <c r="AT166" s="89">
        <v>-541303.19999999995</v>
      </c>
      <c r="AU166" s="89">
        <v>-534816.01</v>
      </c>
      <c r="AV166" s="89">
        <v>-512079.68</v>
      </c>
      <c r="AW166" s="89">
        <v>-539180.58000000007</v>
      </c>
      <c r="AX166" s="89">
        <v>-552603.98</v>
      </c>
      <c r="AY166" s="89">
        <v>-525011.54999999993</v>
      </c>
      <c r="AZ166" s="89">
        <v>-467097.5199999999</v>
      </c>
      <c r="BA166" s="89">
        <v>-409070.6999999999</v>
      </c>
      <c r="BB166" s="89">
        <v>-350931.09999999986</v>
      </c>
      <c r="BC166" s="89">
        <v>-292678.70999999985</v>
      </c>
      <c r="BD166" s="89">
        <v>-234313.53999999983</v>
      </c>
      <c r="BE166" s="89">
        <v>-175835.57999999984</v>
      </c>
      <c r="BF166" s="89">
        <v>-117244.83999999985</v>
      </c>
      <c r="BG166" s="89">
        <v>-58541.309999999852</v>
      </c>
      <c r="BH166" s="89">
        <v>273.95000000014261</v>
      </c>
      <c r="BI166" s="89">
        <v>59202.01000000014</v>
      </c>
      <c r="BJ166" s="89">
        <v>118242.87000000014</v>
      </c>
      <c r="BK166" s="89">
        <v>-22603.469999999856</v>
      </c>
      <c r="BL166" s="89">
        <v>39250.700000000143</v>
      </c>
      <c r="BM166" s="89">
        <v>101217.66000000015</v>
      </c>
      <c r="BN166" s="89">
        <v>163297.40000000014</v>
      </c>
      <c r="BO166" s="89">
        <v>225489.93000000011</v>
      </c>
      <c r="BP166" s="89">
        <v>287795.24000000011</v>
      </c>
      <c r="BQ166" s="89">
        <v>350213.34000000014</v>
      </c>
      <c r="BR166" s="89">
        <v>412744.22000000015</v>
      </c>
      <c r="BS166" s="89">
        <v>475387.89000000013</v>
      </c>
      <c r="BT166" s="89">
        <v>538143.29</v>
      </c>
      <c r="BU166" s="89">
        <v>601011.49</v>
      </c>
      <c r="BV166" s="89">
        <v>663992.49</v>
      </c>
      <c r="BW166" s="89">
        <v>687086.28999999992</v>
      </c>
      <c r="BX166" s="111">
        <v>329496.87000000023</v>
      </c>
      <c r="BY166" s="111">
        <v>289986.77000000025</v>
      </c>
      <c r="BZ166" s="111">
        <v>-246221.47999999986</v>
      </c>
      <c r="CA166" s="111">
        <v>-525011.54999999993</v>
      </c>
      <c r="CB166" s="111">
        <v>-22603.469999999856</v>
      </c>
      <c r="CC166" s="111">
        <v>687086.28999999992</v>
      </c>
      <c r="CD166" s="112">
        <v>302852.24</v>
      </c>
      <c r="CE166" s="112">
        <v>334017.7</v>
      </c>
      <c r="CF166" s="112">
        <v>293236.62</v>
      </c>
      <c r="CG166" s="112">
        <v>-400806.69</v>
      </c>
      <c r="CH166" s="112">
        <v>-190431.5</v>
      </c>
      <c r="CI166" s="112">
        <v>347925.11</v>
      </c>
    </row>
    <row r="167" spans="1:87" x14ac:dyDescent="0.3">
      <c r="A167" s="189">
        <v>34285</v>
      </c>
      <c r="B167" s="180" t="s">
        <v>477</v>
      </c>
      <c r="C167" s="72">
        <v>741908.78999999969</v>
      </c>
      <c r="D167" s="89">
        <v>749395.32999999973</v>
      </c>
      <c r="E167" s="89">
        <v>755752.57999999973</v>
      </c>
      <c r="F167" s="89">
        <v>762845.1999999996</v>
      </c>
      <c r="G167" s="89">
        <v>769872.88999999955</v>
      </c>
      <c r="H167" s="89">
        <v>777088.0899999995</v>
      </c>
      <c r="I167" s="89">
        <v>785246.8199999996</v>
      </c>
      <c r="J167" s="89">
        <v>791602.43999999959</v>
      </c>
      <c r="K167" s="89">
        <v>797842.40999999957</v>
      </c>
      <c r="L167" s="89">
        <v>807294.02999999956</v>
      </c>
      <c r="M167" s="89">
        <v>814666.94999999949</v>
      </c>
      <c r="N167" s="89">
        <v>822537.29999999946</v>
      </c>
      <c r="O167" s="89">
        <v>828131.31999999948</v>
      </c>
      <c r="P167" s="89">
        <v>836187.88999999955</v>
      </c>
      <c r="Q167" s="89">
        <v>844383.07999999949</v>
      </c>
      <c r="R167" s="89">
        <v>841569.88999999943</v>
      </c>
      <c r="S167" s="89">
        <v>838238.41999999934</v>
      </c>
      <c r="T167" s="89">
        <v>846713.21999999939</v>
      </c>
      <c r="U167" s="89">
        <v>844645.03999999946</v>
      </c>
      <c r="V167" s="89">
        <v>853249.86999999941</v>
      </c>
      <c r="W167" s="89">
        <v>857127.42999999935</v>
      </c>
      <c r="X167" s="89">
        <v>865199.64999999932</v>
      </c>
      <c r="Y167" s="89">
        <v>873279.15999999933</v>
      </c>
      <c r="Z167" s="89">
        <v>881365.95999999926</v>
      </c>
      <c r="AA167" s="89">
        <v>821501.3899999992</v>
      </c>
      <c r="AB167" s="89">
        <v>829563.62999999919</v>
      </c>
      <c r="AC167" s="89">
        <v>837625.86999999918</v>
      </c>
      <c r="AD167" s="89">
        <v>845688.10999999917</v>
      </c>
      <c r="AE167" s="89">
        <v>853750.34999999916</v>
      </c>
      <c r="AF167" s="89">
        <v>861812.58999999915</v>
      </c>
      <c r="AG167" s="89">
        <v>869874.82999999914</v>
      </c>
      <c r="AH167" s="89">
        <v>877937.06999999913</v>
      </c>
      <c r="AI167" s="89">
        <v>885999.30999999912</v>
      </c>
      <c r="AJ167" s="89">
        <v>894061.54999999912</v>
      </c>
      <c r="AK167" s="89">
        <v>902123.78999999911</v>
      </c>
      <c r="AL167" s="89">
        <v>491533.47999999911</v>
      </c>
      <c r="AM167" s="89">
        <v>214003.29999999912</v>
      </c>
      <c r="AN167" s="89">
        <v>213417.0599999991</v>
      </c>
      <c r="AO167" s="89">
        <v>212998.18999999907</v>
      </c>
      <c r="AP167" s="89">
        <v>212746.68999999907</v>
      </c>
      <c r="AQ167" s="89">
        <v>212662.55999999907</v>
      </c>
      <c r="AR167" s="89">
        <v>212745.79999999906</v>
      </c>
      <c r="AS167" s="89">
        <v>212996.39999999903</v>
      </c>
      <c r="AT167" s="89">
        <v>213414.36999999901</v>
      </c>
      <c r="AU167" s="89">
        <v>213999.709999999</v>
      </c>
      <c r="AV167" s="89">
        <v>230794.08999999901</v>
      </c>
      <c r="AW167" s="89">
        <v>189786.08999999901</v>
      </c>
      <c r="AX167" s="89">
        <v>162227.97999999902</v>
      </c>
      <c r="AY167" s="89">
        <v>55489.339999999022</v>
      </c>
      <c r="AZ167" s="89">
        <v>100227.94999999902</v>
      </c>
      <c r="BA167" s="89">
        <v>145057.53999999902</v>
      </c>
      <c r="BB167" s="89">
        <v>189978.11999999901</v>
      </c>
      <c r="BC167" s="89">
        <v>234989.679999999</v>
      </c>
      <c r="BD167" s="89">
        <v>280092.21999999898</v>
      </c>
      <c r="BE167" s="89">
        <v>325285.74999999901</v>
      </c>
      <c r="BF167" s="89">
        <v>370570.25999999902</v>
      </c>
      <c r="BG167" s="89">
        <v>415945.75999999902</v>
      </c>
      <c r="BH167" s="89">
        <v>461411.18999999901</v>
      </c>
      <c r="BI167" s="89">
        <v>506967.609999999</v>
      </c>
      <c r="BJ167" s="89">
        <v>552615.02999999898</v>
      </c>
      <c r="BK167" s="89">
        <v>598353.43999999901</v>
      </c>
      <c r="BL167" s="89">
        <v>644183.89999999898</v>
      </c>
      <c r="BM167" s="89">
        <v>690105.33999999904</v>
      </c>
      <c r="BN167" s="89">
        <v>736117.76999999909</v>
      </c>
      <c r="BO167" s="89">
        <v>782221.17999999912</v>
      </c>
      <c r="BP167" s="89">
        <v>828415.56999999913</v>
      </c>
      <c r="BQ167" s="89">
        <v>874700.94999999914</v>
      </c>
      <c r="BR167" s="89">
        <v>921077.30999999912</v>
      </c>
      <c r="BS167" s="89">
        <v>967544.64999999909</v>
      </c>
      <c r="BT167" s="89">
        <v>1014101.929999999</v>
      </c>
      <c r="BU167" s="89">
        <v>1060750.199999999</v>
      </c>
      <c r="BV167" s="89">
        <v>1107489.469999999</v>
      </c>
      <c r="BW167" s="89">
        <v>914319.72999999905</v>
      </c>
      <c r="BX167" s="111">
        <v>828131.31999999948</v>
      </c>
      <c r="BY167" s="111">
        <v>821501.3899999992</v>
      </c>
      <c r="BZ167" s="111">
        <v>214003.29999999912</v>
      </c>
      <c r="CA167" s="111">
        <v>55489.339999999022</v>
      </c>
      <c r="CB167" s="111">
        <v>598353.43999999901</v>
      </c>
      <c r="CC167" s="111">
        <v>914319.72999999905</v>
      </c>
      <c r="CD167" s="112">
        <v>784937.24</v>
      </c>
      <c r="CE167" s="112">
        <v>848584.02</v>
      </c>
      <c r="CF167" s="112">
        <v>783498.1</v>
      </c>
      <c r="CG167" s="112">
        <v>196713.97</v>
      </c>
      <c r="CH167" s="112">
        <v>325921.84000000003</v>
      </c>
      <c r="CI167" s="112">
        <v>856875.5</v>
      </c>
    </row>
    <row r="168" spans="1:87" x14ac:dyDescent="0.3">
      <c r="A168" s="189">
        <v>34286</v>
      </c>
      <c r="B168" s="180" t="s">
        <v>478</v>
      </c>
      <c r="C168" s="72">
        <v>35065391.010000005</v>
      </c>
      <c r="D168" s="89">
        <v>35567968.93</v>
      </c>
      <c r="E168" s="89">
        <v>36105374.07</v>
      </c>
      <c r="F168" s="89">
        <v>36698513.470000006</v>
      </c>
      <c r="G168" s="89">
        <v>37079737.490000002</v>
      </c>
      <c r="H168" s="89">
        <v>37560830.210000008</v>
      </c>
      <c r="I168" s="89">
        <v>38123376.080000006</v>
      </c>
      <c r="J168" s="89">
        <v>38601250.81000001</v>
      </c>
      <c r="K168" s="89">
        <v>38908445.660000011</v>
      </c>
      <c r="L168" s="89">
        <v>39544209.070000008</v>
      </c>
      <c r="M168" s="89">
        <v>40044668.24000001</v>
      </c>
      <c r="N168" s="89">
        <v>40553204.550000012</v>
      </c>
      <c r="O168" s="89">
        <v>41086480.590000011</v>
      </c>
      <c r="P168" s="89">
        <v>41467398.440000005</v>
      </c>
      <c r="Q168" s="89">
        <v>41929251.960000008</v>
      </c>
      <c r="R168" s="89">
        <v>42391211.960000008</v>
      </c>
      <c r="S168" s="89">
        <v>42853278.440000013</v>
      </c>
      <c r="T168" s="89">
        <v>43315451.400000013</v>
      </c>
      <c r="U168" s="89">
        <v>43777730.840000018</v>
      </c>
      <c r="V168" s="89">
        <v>44240116.770000026</v>
      </c>
      <c r="W168" s="89">
        <v>44702609.18000003</v>
      </c>
      <c r="X168" s="89">
        <v>45165208.07000003</v>
      </c>
      <c r="Y168" s="89">
        <v>45627913.440000035</v>
      </c>
      <c r="Z168" s="89">
        <v>46026558.620000035</v>
      </c>
      <c r="AA168" s="89">
        <v>46404921.260000035</v>
      </c>
      <c r="AB168" s="89">
        <v>46889526.170000032</v>
      </c>
      <c r="AC168" s="89">
        <v>47374322.430000037</v>
      </c>
      <c r="AD168" s="89">
        <v>47859310.070000038</v>
      </c>
      <c r="AE168" s="89">
        <v>48344489.100000039</v>
      </c>
      <c r="AF168" s="89">
        <v>48829859.510000043</v>
      </c>
      <c r="AG168" s="89">
        <v>49315421.300000042</v>
      </c>
      <c r="AH168" s="89">
        <v>49801174.480000041</v>
      </c>
      <c r="AI168" s="89">
        <v>50287119.040000044</v>
      </c>
      <c r="AJ168" s="89">
        <v>50773254.980000049</v>
      </c>
      <c r="AK168" s="89">
        <v>51259582.300000049</v>
      </c>
      <c r="AL168" s="89">
        <v>51746101.01000005</v>
      </c>
      <c r="AM168" s="89">
        <v>51711383.930000052</v>
      </c>
      <c r="AN168" s="89">
        <v>52283892.745000049</v>
      </c>
      <c r="AO168" s="89">
        <v>52856567.980000049</v>
      </c>
      <c r="AP168" s="89">
        <v>53415798.525000043</v>
      </c>
      <c r="AQ168" s="89">
        <v>53989584.375000045</v>
      </c>
      <c r="AR168" s="89">
        <v>54564703.315000042</v>
      </c>
      <c r="AS168" s="89">
        <v>55139988.675000042</v>
      </c>
      <c r="AT168" s="89">
        <v>55714857.120000042</v>
      </c>
      <c r="AU168" s="89">
        <v>56290475.31000004</v>
      </c>
      <c r="AV168" s="89">
        <v>56861592.00500004</v>
      </c>
      <c r="AW168" s="89">
        <v>57366208.455000035</v>
      </c>
      <c r="AX168" s="89">
        <v>57875657.990000032</v>
      </c>
      <c r="AY168" s="89">
        <v>55267202.855000034</v>
      </c>
      <c r="AZ168" s="89">
        <v>55852997.480000027</v>
      </c>
      <c r="BA168" s="89">
        <v>56439124.945000023</v>
      </c>
      <c r="BB168" s="89">
        <v>56930307.470000014</v>
      </c>
      <c r="BC168" s="89">
        <v>57529545.055000015</v>
      </c>
      <c r="BD168" s="89">
        <v>58130282.150000006</v>
      </c>
      <c r="BE168" s="89">
        <v>58731352.085000001</v>
      </c>
      <c r="BF168" s="89">
        <v>59332171.524999999</v>
      </c>
      <c r="BG168" s="89">
        <v>59933907.139999993</v>
      </c>
      <c r="BH168" s="89">
        <v>60531308.929999992</v>
      </c>
      <c r="BI168" s="89">
        <v>61129043.559999987</v>
      </c>
      <c r="BJ168" s="89">
        <v>61281777.694999985</v>
      </c>
      <c r="BK168" s="89">
        <v>61752538.554999985</v>
      </c>
      <c r="BL168" s="89">
        <v>62413594.654999986</v>
      </c>
      <c r="BM168" s="89">
        <v>63074650.754999988</v>
      </c>
      <c r="BN168" s="89">
        <v>63735706.854999989</v>
      </c>
      <c r="BO168" s="89">
        <v>64396762.954999991</v>
      </c>
      <c r="BP168" s="89">
        <v>65057819.054999992</v>
      </c>
      <c r="BQ168" s="89">
        <v>65718875.154999994</v>
      </c>
      <c r="BR168" s="89">
        <v>66379931.254999995</v>
      </c>
      <c r="BS168" s="89">
        <v>67040987.354999997</v>
      </c>
      <c r="BT168" s="89">
        <v>67702043.454999998</v>
      </c>
      <c r="BU168" s="89">
        <v>68363099.554999992</v>
      </c>
      <c r="BV168" s="89">
        <v>69024155.654999986</v>
      </c>
      <c r="BW168" s="89">
        <v>68785211.75499998</v>
      </c>
      <c r="BX168" s="111">
        <v>41086480.590000011</v>
      </c>
      <c r="BY168" s="111">
        <v>46404921.260000035</v>
      </c>
      <c r="BZ168" s="111">
        <v>51711383.930000052</v>
      </c>
      <c r="CA168" s="111">
        <v>55267202.855000034</v>
      </c>
      <c r="CB168" s="111">
        <v>61752538.554999985</v>
      </c>
      <c r="CC168" s="111">
        <v>68785211.75499998</v>
      </c>
      <c r="CD168" s="112">
        <v>38072265.399999999</v>
      </c>
      <c r="CE168" s="112">
        <v>43768317.770000003</v>
      </c>
      <c r="CF168" s="112">
        <v>49276651.200000003</v>
      </c>
      <c r="CG168" s="112">
        <v>54872147.18</v>
      </c>
      <c r="CH168" s="112">
        <v>58680119.960000001</v>
      </c>
      <c r="CI168" s="112">
        <v>65649644.390000001</v>
      </c>
    </row>
    <row r="169" spans="1:87" x14ac:dyDescent="0.3">
      <c r="A169" s="189">
        <v>34287</v>
      </c>
      <c r="B169" s="180" t="s">
        <v>479</v>
      </c>
      <c r="C169" s="72">
        <v>0</v>
      </c>
      <c r="D169" s="89">
        <v>0</v>
      </c>
      <c r="E169" s="89">
        <v>0</v>
      </c>
      <c r="F169" s="89">
        <v>0</v>
      </c>
      <c r="G169" s="89">
        <v>0</v>
      </c>
      <c r="H169" s="89">
        <v>0</v>
      </c>
      <c r="I169" s="89">
        <v>0</v>
      </c>
      <c r="J169" s="89">
        <v>0</v>
      </c>
      <c r="K169" s="89">
        <v>0</v>
      </c>
      <c r="L169" s="89">
        <v>0</v>
      </c>
      <c r="M169" s="89">
        <v>0</v>
      </c>
      <c r="N169" s="89">
        <v>0</v>
      </c>
      <c r="O169" s="89">
        <v>0</v>
      </c>
      <c r="P169" s="89">
        <v>0</v>
      </c>
      <c r="Q169" s="89">
        <v>0</v>
      </c>
      <c r="R169" s="89">
        <v>0</v>
      </c>
      <c r="S169" s="89">
        <v>0</v>
      </c>
      <c r="T169" s="89">
        <v>0</v>
      </c>
      <c r="U169" s="89">
        <v>0</v>
      </c>
      <c r="V169" s="89">
        <v>0</v>
      </c>
      <c r="W169" s="89">
        <v>0</v>
      </c>
      <c r="X169" s="89">
        <v>0</v>
      </c>
      <c r="Y169" s="89">
        <v>0</v>
      </c>
      <c r="Z169" s="89">
        <v>0</v>
      </c>
      <c r="AA169" s="89">
        <v>0</v>
      </c>
      <c r="AB169" s="89">
        <v>0</v>
      </c>
      <c r="AC169" s="89">
        <v>0</v>
      </c>
      <c r="AD169" s="89">
        <v>0</v>
      </c>
      <c r="AE169" s="89">
        <v>0</v>
      </c>
      <c r="AF169" s="89">
        <v>0</v>
      </c>
      <c r="AG169" s="89">
        <v>0</v>
      </c>
      <c r="AH169" s="89">
        <v>0</v>
      </c>
      <c r="AI169" s="89">
        <v>0</v>
      </c>
      <c r="AJ169" s="89">
        <v>0</v>
      </c>
      <c r="AK169" s="89">
        <v>0</v>
      </c>
      <c r="AL169" s="89">
        <v>0</v>
      </c>
      <c r="AM169" s="89">
        <v>0</v>
      </c>
      <c r="AN169" s="89">
        <v>0</v>
      </c>
      <c r="AO169" s="89">
        <v>0</v>
      </c>
      <c r="AP169" s="89">
        <v>0</v>
      </c>
      <c r="AQ169" s="89">
        <v>0</v>
      </c>
      <c r="AR169" s="89">
        <v>0</v>
      </c>
      <c r="AS169" s="89">
        <v>0</v>
      </c>
      <c r="AT169" s="89">
        <v>0</v>
      </c>
      <c r="AU169" s="89">
        <v>0</v>
      </c>
      <c r="AV169" s="89">
        <v>0</v>
      </c>
      <c r="AW169" s="89">
        <v>0</v>
      </c>
      <c r="AX169" s="89">
        <v>0</v>
      </c>
      <c r="AY169" s="89">
        <v>0</v>
      </c>
      <c r="AZ169" s="89">
        <v>0</v>
      </c>
      <c r="BA169" s="89">
        <v>0</v>
      </c>
      <c r="BB169" s="89">
        <v>0</v>
      </c>
      <c r="BC169" s="89">
        <v>0</v>
      </c>
      <c r="BD169" s="89">
        <v>0</v>
      </c>
      <c r="BE169" s="89">
        <v>0</v>
      </c>
      <c r="BF169" s="89">
        <v>0</v>
      </c>
      <c r="BG169" s="89">
        <v>0</v>
      </c>
      <c r="BH169" s="89">
        <v>0</v>
      </c>
      <c r="BI169" s="89">
        <v>0</v>
      </c>
      <c r="BJ169" s="89">
        <v>0</v>
      </c>
      <c r="BK169" s="89">
        <v>0</v>
      </c>
      <c r="BL169" s="89">
        <v>0</v>
      </c>
      <c r="BM169" s="89">
        <v>0</v>
      </c>
      <c r="BN169" s="89">
        <v>0</v>
      </c>
      <c r="BO169" s="89">
        <v>0</v>
      </c>
      <c r="BP169" s="89">
        <v>0</v>
      </c>
      <c r="BQ169" s="89">
        <v>0</v>
      </c>
      <c r="BR169" s="89">
        <v>0</v>
      </c>
      <c r="BS169" s="89">
        <v>0</v>
      </c>
      <c r="BT169" s="89">
        <v>0</v>
      </c>
      <c r="BU169" s="89">
        <v>0</v>
      </c>
      <c r="BV169" s="89">
        <v>0</v>
      </c>
      <c r="BW169" s="89">
        <v>0</v>
      </c>
      <c r="BX169" s="111">
        <v>0</v>
      </c>
      <c r="BY169" s="111">
        <v>0</v>
      </c>
      <c r="BZ169" s="111">
        <v>0</v>
      </c>
      <c r="CA169" s="111">
        <v>0</v>
      </c>
      <c r="CB169" s="111">
        <v>0</v>
      </c>
      <c r="CC169" s="111">
        <v>0</v>
      </c>
      <c r="CD169" s="112">
        <v>0</v>
      </c>
      <c r="CE169" s="112">
        <v>0</v>
      </c>
      <c r="CF169" s="112">
        <v>0</v>
      </c>
      <c r="CG169" s="112">
        <v>0</v>
      </c>
      <c r="CH169" s="112">
        <v>0</v>
      </c>
      <c r="CI169" s="112">
        <v>0</v>
      </c>
    </row>
    <row r="170" spans="1:87" x14ac:dyDescent="0.3">
      <c r="A170" s="189">
        <v>34320</v>
      </c>
      <c r="B170" s="180" t="s">
        <v>480</v>
      </c>
      <c r="C170" s="222">
        <v>0</v>
      </c>
      <c r="D170" s="89">
        <v>0</v>
      </c>
      <c r="E170" s="89">
        <v>0</v>
      </c>
      <c r="F170" s="89">
        <v>0</v>
      </c>
      <c r="G170" s="89">
        <v>0</v>
      </c>
      <c r="H170" s="89">
        <v>0</v>
      </c>
      <c r="I170" s="89">
        <v>0</v>
      </c>
      <c r="J170" s="89">
        <v>0</v>
      </c>
      <c r="K170" s="89">
        <v>0</v>
      </c>
      <c r="L170" s="89">
        <v>0</v>
      </c>
      <c r="M170" s="89">
        <v>0</v>
      </c>
      <c r="N170" s="89">
        <v>0</v>
      </c>
      <c r="O170" s="89">
        <v>0</v>
      </c>
      <c r="P170" s="89">
        <v>0</v>
      </c>
      <c r="Q170" s="89">
        <v>0</v>
      </c>
      <c r="R170" s="89">
        <v>0</v>
      </c>
      <c r="S170" s="89">
        <v>0</v>
      </c>
      <c r="T170" s="89">
        <v>0</v>
      </c>
      <c r="U170" s="89">
        <v>0</v>
      </c>
      <c r="V170" s="89">
        <v>0</v>
      </c>
      <c r="W170" s="89">
        <v>0</v>
      </c>
      <c r="X170" s="89">
        <v>0</v>
      </c>
      <c r="Y170" s="89">
        <v>0</v>
      </c>
      <c r="Z170" s="89">
        <v>0</v>
      </c>
      <c r="AA170" s="89">
        <v>0</v>
      </c>
      <c r="AB170" s="89">
        <v>0</v>
      </c>
      <c r="AC170" s="89">
        <v>0</v>
      </c>
      <c r="AD170" s="89">
        <v>0</v>
      </c>
      <c r="AE170" s="89">
        <v>0</v>
      </c>
      <c r="AF170" s="89">
        <v>87740.84</v>
      </c>
      <c r="AG170" s="89">
        <v>176594.93</v>
      </c>
      <c r="AH170" s="89">
        <v>265500.88</v>
      </c>
      <c r="AI170" s="89">
        <v>356166.55</v>
      </c>
      <c r="AJ170" s="89">
        <v>446850.20999999996</v>
      </c>
      <c r="AK170" s="89">
        <v>537539.81999999995</v>
      </c>
      <c r="AL170" s="89">
        <v>628234.41999999993</v>
      </c>
      <c r="AM170" s="89">
        <v>720199.34</v>
      </c>
      <c r="AN170" s="89">
        <v>813435.53999999992</v>
      </c>
      <c r="AO170" s="89">
        <v>906674.48</v>
      </c>
      <c r="AP170" s="89">
        <v>999916.15999999992</v>
      </c>
      <c r="AQ170" s="89">
        <v>1093160.5699999998</v>
      </c>
      <c r="AR170" s="89">
        <v>1186407.7199999997</v>
      </c>
      <c r="AS170" s="89">
        <v>1279657.6099999996</v>
      </c>
      <c r="AT170" s="89">
        <v>1423662.7699999996</v>
      </c>
      <c r="AU170" s="89">
        <v>1567715.5899999996</v>
      </c>
      <c r="AV170" s="89">
        <v>1711807.4099999997</v>
      </c>
      <c r="AW170" s="89">
        <v>1855938.2299999997</v>
      </c>
      <c r="AX170" s="89">
        <v>2000635.0499999998</v>
      </c>
      <c r="AY170" s="89">
        <v>2145331.8699999996</v>
      </c>
      <c r="AZ170" s="89">
        <v>2290028.6899999995</v>
      </c>
      <c r="BA170" s="89">
        <v>2434725.5099999993</v>
      </c>
      <c r="BB170" s="89">
        <v>2579422.3299999991</v>
      </c>
      <c r="BC170" s="89">
        <v>2724119.149999999</v>
      </c>
      <c r="BD170" s="89">
        <v>2868815.9699999988</v>
      </c>
      <c r="BE170" s="89">
        <v>3013512.7899999986</v>
      </c>
      <c r="BF170" s="89">
        <v>3158209.6099999985</v>
      </c>
      <c r="BG170" s="89">
        <v>3302906.4299999983</v>
      </c>
      <c r="BH170" s="89">
        <v>3447603.2499999981</v>
      </c>
      <c r="BI170" s="89">
        <v>3592300.069999998</v>
      </c>
      <c r="BJ170" s="89">
        <v>3736996.8899999978</v>
      </c>
      <c r="BK170" s="89">
        <v>3881693.7099999976</v>
      </c>
      <c r="BL170" s="89">
        <v>4026390.5299999975</v>
      </c>
      <c r="BM170" s="89">
        <v>4171087.3499999973</v>
      </c>
      <c r="BN170" s="89">
        <v>4315784.1699999971</v>
      </c>
      <c r="BO170" s="89">
        <v>4460480.9899999974</v>
      </c>
      <c r="BP170" s="89">
        <v>4605177.8099999977</v>
      </c>
      <c r="BQ170" s="89">
        <v>4749874.629999998</v>
      </c>
      <c r="BR170" s="89">
        <v>4894571.4499999983</v>
      </c>
      <c r="BS170" s="89">
        <v>5039268.2699999986</v>
      </c>
      <c r="BT170" s="89">
        <v>5183965.0899999989</v>
      </c>
      <c r="BU170" s="89">
        <v>5328661.9099999992</v>
      </c>
      <c r="BV170" s="89">
        <v>5473358.7299999995</v>
      </c>
      <c r="BW170" s="89">
        <v>5618055.5499999998</v>
      </c>
      <c r="BX170" s="111">
        <v>0</v>
      </c>
      <c r="BY170" s="111">
        <v>0</v>
      </c>
      <c r="BZ170" s="111">
        <v>720199.34</v>
      </c>
      <c r="CA170" s="111">
        <v>2145331.8699999996</v>
      </c>
      <c r="CB170" s="111">
        <v>3881693.7099999976</v>
      </c>
      <c r="CC170" s="111">
        <v>5618055.5499999998</v>
      </c>
      <c r="CD170" s="112">
        <v>0</v>
      </c>
      <c r="CE170" s="112">
        <v>0</v>
      </c>
      <c r="CF170" s="112">
        <v>247602.08</v>
      </c>
      <c r="CG170" s="112">
        <v>1361887.87</v>
      </c>
      <c r="CH170" s="112">
        <v>3013512.79</v>
      </c>
      <c r="CI170" s="112">
        <v>4749874.63</v>
      </c>
    </row>
    <row r="171" spans="1:87" x14ac:dyDescent="0.3">
      <c r="A171" s="189">
        <v>34328</v>
      </c>
      <c r="B171" s="180" t="s">
        <v>481</v>
      </c>
      <c r="C171" s="72">
        <v>0</v>
      </c>
      <c r="D171" s="89">
        <v>0</v>
      </c>
      <c r="E171" s="89">
        <v>0</v>
      </c>
      <c r="F171" s="89">
        <v>0</v>
      </c>
      <c r="G171" s="89">
        <v>0</v>
      </c>
      <c r="H171" s="89">
        <v>0</v>
      </c>
      <c r="I171" s="89">
        <v>0</v>
      </c>
      <c r="J171" s="89">
        <v>0</v>
      </c>
      <c r="K171" s="89">
        <v>0</v>
      </c>
      <c r="L171" s="89">
        <v>0</v>
      </c>
      <c r="M171" s="89">
        <v>0</v>
      </c>
      <c r="N171" s="89">
        <v>0</v>
      </c>
      <c r="O171" s="89">
        <v>0</v>
      </c>
      <c r="P171" s="89">
        <v>0</v>
      </c>
      <c r="Q171" s="89">
        <v>0</v>
      </c>
      <c r="R171" s="89">
        <v>0</v>
      </c>
      <c r="S171" s="89">
        <v>0</v>
      </c>
      <c r="T171" s="89">
        <v>0</v>
      </c>
      <c r="U171" s="89">
        <v>0</v>
      </c>
      <c r="V171" s="89">
        <v>0</v>
      </c>
      <c r="W171" s="89">
        <v>0</v>
      </c>
      <c r="X171" s="89">
        <v>0</v>
      </c>
      <c r="Y171" s="89">
        <v>0</v>
      </c>
      <c r="Z171" s="89">
        <v>0</v>
      </c>
      <c r="AA171" s="89">
        <v>0</v>
      </c>
      <c r="AB171" s="89">
        <v>0</v>
      </c>
      <c r="AC171" s="89">
        <v>0</v>
      </c>
      <c r="AD171" s="89">
        <v>0</v>
      </c>
      <c r="AE171" s="89">
        <v>0</v>
      </c>
      <c r="AF171" s="89">
        <v>0</v>
      </c>
      <c r="AG171" s="89">
        <v>0</v>
      </c>
      <c r="AH171" s="89">
        <v>0</v>
      </c>
      <c r="AI171" s="89">
        <v>0</v>
      </c>
      <c r="AJ171" s="89">
        <v>0</v>
      </c>
      <c r="AK171" s="89">
        <v>0</v>
      </c>
      <c r="AL171" s="89">
        <v>0</v>
      </c>
      <c r="AM171" s="89">
        <v>0</v>
      </c>
      <c r="AN171" s="89">
        <v>0</v>
      </c>
      <c r="AO171" s="89">
        <v>0</v>
      </c>
      <c r="AP171" s="89">
        <v>0</v>
      </c>
      <c r="AQ171" s="89">
        <v>0</v>
      </c>
      <c r="AR171" s="89">
        <v>0</v>
      </c>
      <c r="AS171" s="89">
        <v>0</v>
      </c>
      <c r="AT171" s="89">
        <v>0</v>
      </c>
      <c r="AU171" s="89">
        <v>0</v>
      </c>
      <c r="AV171" s="89">
        <v>0</v>
      </c>
      <c r="AW171" s="89">
        <v>0</v>
      </c>
      <c r="AX171" s="89">
        <v>0</v>
      </c>
      <c r="AY171" s="89">
        <v>0</v>
      </c>
      <c r="AZ171" s="89">
        <v>0</v>
      </c>
      <c r="BA171" s="89">
        <v>0</v>
      </c>
      <c r="BB171" s="89">
        <v>0</v>
      </c>
      <c r="BC171" s="89">
        <v>0</v>
      </c>
      <c r="BD171" s="89">
        <v>0</v>
      </c>
      <c r="BE171" s="89">
        <v>0</v>
      </c>
      <c r="BF171" s="89">
        <v>0</v>
      </c>
      <c r="BG171" s="89">
        <v>0</v>
      </c>
      <c r="BH171" s="89">
        <v>0</v>
      </c>
      <c r="BI171" s="89">
        <v>0</v>
      </c>
      <c r="BJ171" s="89">
        <v>0</v>
      </c>
      <c r="BK171" s="89">
        <v>0</v>
      </c>
      <c r="BL171" s="89">
        <v>0</v>
      </c>
      <c r="BM171" s="89">
        <v>0</v>
      </c>
      <c r="BN171" s="89">
        <v>0</v>
      </c>
      <c r="BO171" s="89">
        <v>0</v>
      </c>
      <c r="BP171" s="89">
        <v>0</v>
      </c>
      <c r="BQ171" s="89">
        <v>0</v>
      </c>
      <c r="BR171" s="89">
        <v>0</v>
      </c>
      <c r="BS171" s="89">
        <v>0</v>
      </c>
      <c r="BT171" s="89">
        <v>0</v>
      </c>
      <c r="BU171" s="89">
        <v>0</v>
      </c>
      <c r="BV171" s="89">
        <v>0</v>
      </c>
      <c r="BW171" s="89">
        <v>0</v>
      </c>
      <c r="BX171" s="111">
        <v>0</v>
      </c>
      <c r="BY171" s="111">
        <v>0</v>
      </c>
      <c r="BZ171" s="111">
        <v>0</v>
      </c>
      <c r="CA171" s="111">
        <v>0</v>
      </c>
      <c r="CB171" s="111">
        <v>0</v>
      </c>
      <c r="CC171" s="111">
        <v>0</v>
      </c>
      <c r="CD171" s="112">
        <v>0</v>
      </c>
      <c r="CE171" s="112">
        <v>0</v>
      </c>
      <c r="CF171" s="112">
        <v>0</v>
      </c>
      <c r="CG171" s="112">
        <v>0</v>
      </c>
      <c r="CH171" s="112">
        <v>0</v>
      </c>
      <c r="CI171" s="112">
        <v>0</v>
      </c>
    </row>
    <row r="172" spans="1:87" x14ac:dyDescent="0.3">
      <c r="A172" s="189">
        <v>34330</v>
      </c>
      <c r="B172" s="180" t="s">
        <v>482</v>
      </c>
      <c r="C172" s="72">
        <v>15237670.529999999</v>
      </c>
      <c r="D172" s="89">
        <v>15545242.67</v>
      </c>
      <c r="E172" s="89">
        <v>15686384.09</v>
      </c>
      <c r="F172" s="89">
        <v>15889910.849999998</v>
      </c>
      <c r="G172" s="89">
        <v>15901600.759999998</v>
      </c>
      <c r="H172" s="89">
        <v>15810130.399999999</v>
      </c>
      <c r="I172" s="89">
        <v>15967740.560000001</v>
      </c>
      <c r="J172" s="89">
        <v>16113047.400000002</v>
      </c>
      <c r="K172" s="89">
        <v>16236333.860000001</v>
      </c>
      <c r="L172" s="89">
        <v>16327325.350000001</v>
      </c>
      <c r="M172" s="89">
        <v>16487284.880000003</v>
      </c>
      <c r="N172" s="89">
        <v>16251249.200000001</v>
      </c>
      <c r="O172" s="89">
        <v>16340833.59</v>
      </c>
      <c r="P172" s="89">
        <v>15991293.185000001</v>
      </c>
      <c r="Q172" s="89">
        <v>15741924.270000001</v>
      </c>
      <c r="R172" s="89">
        <v>13509302.995000003</v>
      </c>
      <c r="S172" s="89">
        <v>13439672.170000004</v>
      </c>
      <c r="T172" s="89">
        <v>13096597.025000004</v>
      </c>
      <c r="U172" s="89">
        <v>13058165.410000004</v>
      </c>
      <c r="V172" s="89">
        <v>13265239.385000005</v>
      </c>
      <c r="W172" s="89">
        <v>13472993.340000007</v>
      </c>
      <c r="X172" s="89">
        <v>13641427.285000009</v>
      </c>
      <c r="Y172" s="89">
        <v>13850324.55000001</v>
      </c>
      <c r="Z172" s="89">
        <v>14054205.475000011</v>
      </c>
      <c r="AA172" s="89">
        <v>14254042.050000012</v>
      </c>
      <c r="AB172" s="89">
        <v>14191324.41500001</v>
      </c>
      <c r="AC172" s="89">
        <v>14325566.260000011</v>
      </c>
      <c r="AD172" s="89">
        <v>14334233.485000012</v>
      </c>
      <c r="AE172" s="89">
        <v>14454498.720000014</v>
      </c>
      <c r="AF172" s="89">
        <v>14627406.725000015</v>
      </c>
      <c r="AG172" s="89">
        <v>14802045.840000015</v>
      </c>
      <c r="AH172" s="89">
        <v>14978416.055000015</v>
      </c>
      <c r="AI172" s="89">
        <v>15156517.380000016</v>
      </c>
      <c r="AJ172" s="89">
        <v>15282599.805000016</v>
      </c>
      <c r="AK172" s="89">
        <v>15459726.710000018</v>
      </c>
      <c r="AL172" s="89">
        <v>15638683.485000018</v>
      </c>
      <c r="AM172" s="89">
        <v>15690832.630000019</v>
      </c>
      <c r="AN172" s="89">
        <v>15798194.80500002</v>
      </c>
      <c r="AO172" s="89">
        <v>15920086.180000018</v>
      </c>
      <c r="AP172" s="89">
        <v>16043778.855000017</v>
      </c>
      <c r="AQ172" s="89">
        <v>16169272.830000017</v>
      </c>
      <c r="AR172" s="89">
        <v>16296568.105000015</v>
      </c>
      <c r="AS172" s="89">
        <v>16425664.680000015</v>
      </c>
      <c r="AT172" s="89">
        <v>16556562.555000013</v>
      </c>
      <c r="AU172" s="89">
        <v>16689261.730000012</v>
      </c>
      <c r="AV172" s="89">
        <v>16208137.205000011</v>
      </c>
      <c r="AW172" s="89">
        <v>16385673.21000001</v>
      </c>
      <c r="AX172" s="89">
        <v>16564463.34500001</v>
      </c>
      <c r="AY172" s="89">
        <v>14951507.610000009</v>
      </c>
      <c r="AZ172" s="89">
        <v>15049785.225000009</v>
      </c>
      <c r="BA172" s="89">
        <v>15163319.040000008</v>
      </c>
      <c r="BB172" s="89">
        <v>13849381.125000009</v>
      </c>
      <c r="BC172" s="89">
        <v>13994045.15000001</v>
      </c>
      <c r="BD172" s="89">
        <v>14141237.44500001</v>
      </c>
      <c r="BE172" s="89">
        <v>14290958.010000009</v>
      </c>
      <c r="BF172" s="89">
        <v>14443206.84500001</v>
      </c>
      <c r="BG172" s="89">
        <v>14597983.95000001</v>
      </c>
      <c r="BH172" s="89">
        <v>13241539.32500001</v>
      </c>
      <c r="BI172" s="89">
        <v>13346057.010000011</v>
      </c>
      <c r="BJ172" s="89">
        <v>13454614.815000011</v>
      </c>
      <c r="BK172" s="89">
        <v>12137212.740000011</v>
      </c>
      <c r="BL172" s="89">
        <v>12377682.79000001</v>
      </c>
      <c r="BM172" s="89">
        <v>12621170.22000001</v>
      </c>
      <c r="BN172" s="89">
        <v>12867675.030000009</v>
      </c>
      <c r="BO172" s="89">
        <v>13212963.890000008</v>
      </c>
      <c r="BP172" s="89">
        <v>13559523.980000008</v>
      </c>
      <c r="BQ172" s="89">
        <v>13907355.310000008</v>
      </c>
      <c r="BR172" s="89">
        <v>14256457.870000007</v>
      </c>
      <c r="BS172" s="89">
        <v>14606831.670000006</v>
      </c>
      <c r="BT172" s="89">
        <v>14545976.700000005</v>
      </c>
      <c r="BU172" s="89">
        <v>14893914.220000004</v>
      </c>
      <c r="BV172" s="89">
        <v>15243350.890000004</v>
      </c>
      <c r="BW172" s="89">
        <v>15594286.710000003</v>
      </c>
      <c r="BX172" s="111">
        <v>16340833.59</v>
      </c>
      <c r="BY172" s="111">
        <v>14254042.050000012</v>
      </c>
      <c r="BZ172" s="111">
        <v>15690832.630000019</v>
      </c>
      <c r="CA172" s="111">
        <v>14951507.610000009</v>
      </c>
      <c r="CB172" s="111">
        <v>12137212.740000011</v>
      </c>
      <c r="CC172" s="111">
        <v>15594286.710000003</v>
      </c>
      <c r="CD172" s="112">
        <v>15984211.859999999</v>
      </c>
      <c r="CE172" s="112">
        <v>14132001.59</v>
      </c>
      <c r="CF172" s="112">
        <v>14861222.58</v>
      </c>
      <c r="CG172" s="112">
        <v>16130769.52</v>
      </c>
      <c r="CH172" s="112">
        <v>14050834.48</v>
      </c>
      <c r="CI172" s="112">
        <v>13832646.310000001</v>
      </c>
    </row>
    <row r="173" spans="1:87" x14ac:dyDescent="0.3">
      <c r="A173" s="189">
        <v>34331</v>
      </c>
      <c r="B173" s="180" t="s">
        <v>483</v>
      </c>
      <c r="C173" s="72">
        <v>82700162.319999993</v>
      </c>
      <c r="D173" s="89">
        <v>82983453.809999987</v>
      </c>
      <c r="E173" s="89">
        <v>83897165.019999981</v>
      </c>
      <c r="F173" s="89">
        <v>84584192.529999986</v>
      </c>
      <c r="G173" s="89">
        <v>84941939.069999978</v>
      </c>
      <c r="H173" s="89">
        <v>86173568.099999979</v>
      </c>
      <c r="I173" s="89">
        <v>87226179.37999998</v>
      </c>
      <c r="J173" s="89">
        <v>88930414.259999976</v>
      </c>
      <c r="K173" s="89">
        <v>89969120.939999968</v>
      </c>
      <c r="L173" s="89">
        <v>91385288.159999967</v>
      </c>
      <c r="M173" s="89">
        <v>92409028.819999963</v>
      </c>
      <c r="N173" s="89">
        <v>93605320.149999961</v>
      </c>
      <c r="O173" s="89">
        <v>92377350.669999957</v>
      </c>
      <c r="P173" s="89">
        <v>93522812.099999949</v>
      </c>
      <c r="Q173" s="89">
        <v>94372493.784999952</v>
      </c>
      <c r="R173" s="89">
        <v>95304447.294999942</v>
      </c>
      <c r="S173" s="89">
        <v>96434456.494999945</v>
      </c>
      <c r="T173" s="89">
        <v>96603214.834999949</v>
      </c>
      <c r="U173" s="89">
        <v>97854046.314999953</v>
      </c>
      <c r="V173" s="89">
        <v>99061724.469999954</v>
      </c>
      <c r="W173" s="89">
        <v>100316905.25499995</v>
      </c>
      <c r="X173" s="89">
        <v>101355660.21999995</v>
      </c>
      <c r="Y173" s="89">
        <v>102611173.17499995</v>
      </c>
      <c r="Z173" s="89">
        <v>103836686.34999995</v>
      </c>
      <c r="AA173" s="89">
        <v>105037292.93999995</v>
      </c>
      <c r="AB173" s="89">
        <v>105968674.33499995</v>
      </c>
      <c r="AC173" s="89">
        <v>107070061.70999995</v>
      </c>
      <c r="AD173" s="89">
        <v>107043479.77499995</v>
      </c>
      <c r="AE173" s="89">
        <v>108095770.92999995</v>
      </c>
      <c r="AF173" s="89">
        <v>108793618.46499996</v>
      </c>
      <c r="AG173" s="89">
        <v>109514358.14999996</v>
      </c>
      <c r="AH173" s="89">
        <v>110463199.95499997</v>
      </c>
      <c r="AI173" s="89">
        <v>111554628.28999998</v>
      </c>
      <c r="AJ173" s="89">
        <v>112511281.10499997</v>
      </c>
      <c r="AK173" s="89">
        <v>113649867.48999998</v>
      </c>
      <c r="AL173" s="89">
        <v>114788540.03499998</v>
      </c>
      <c r="AM173" s="89">
        <v>115053328.76999998</v>
      </c>
      <c r="AN173" s="89">
        <v>116221585.40999998</v>
      </c>
      <c r="AO173" s="89">
        <v>117389842.04999998</v>
      </c>
      <c r="AP173" s="89">
        <v>118558098.68999998</v>
      </c>
      <c r="AQ173" s="89">
        <v>119726355.32999998</v>
      </c>
      <c r="AR173" s="89">
        <v>120894611.96999998</v>
      </c>
      <c r="AS173" s="89">
        <v>122062868.60999998</v>
      </c>
      <c r="AT173" s="89">
        <v>123231125.24999999</v>
      </c>
      <c r="AU173" s="89">
        <v>124399381.88999999</v>
      </c>
      <c r="AV173" s="89">
        <v>125567638.52999999</v>
      </c>
      <c r="AW173" s="89">
        <v>126735895.16999999</v>
      </c>
      <c r="AX173" s="89">
        <v>127904151.80999999</v>
      </c>
      <c r="AY173" s="89">
        <v>129022408.44999999</v>
      </c>
      <c r="AZ173" s="89">
        <v>130191526.75999999</v>
      </c>
      <c r="BA173" s="89">
        <v>131360645.06999999</v>
      </c>
      <c r="BB173" s="89">
        <v>132529763.38</v>
      </c>
      <c r="BC173" s="89">
        <v>133698881.69</v>
      </c>
      <c r="BD173" s="89">
        <v>134868000</v>
      </c>
      <c r="BE173" s="89">
        <v>136037118.31</v>
      </c>
      <c r="BF173" s="89">
        <v>137206236.62</v>
      </c>
      <c r="BG173" s="89">
        <v>138375354.93000001</v>
      </c>
      <c r="BH173" s="89">
        <v>139544473.24000001</v>
      </c>
      <c r="BI173" s="89">
        <v>140713591.55000001</v>
      </c>
      <c r="BJ173" s="89">
        <v>141882709.86000001</v>
      </c>
      <c r="BK173" s="89">
        <v>143051828.17000002</v>
      </c>
      <c r="BL173" s="89">
        <v>144220946.48000002</v>
      </c>
      <c r="BM173" s="89">
        <v>145390064.79000002</v>
      </c>
      <c r="BN173" s="89">
        <v>146559183.10000002</v>
      </c>
      <c r="BO173" s="89">
        <v>147728301.41000003</v>
      </c>
      <c r="BP173" s="89">
        <v>148897419.72000003</v>
      </c>
      <c r="BQ173" s="89">
        <v>150066538.03000003</v>
      </c>
      <c r="BR173" s="89">
        <v>151235656.34000003</v>
      </c>
      <c r="BS173" s="89">
        <v>152404774.65000004</v>
      </c>
      <c r="BT173" s="89">
        <v>153573892.96000004</v>
      </c>
      <c r="BU173" s="89">
        <v>154743011.27000004</v>
      </c>
      <c r="BV173" s="89">
        <v>155912129.58000004</v>
      </c>
      <c r="BW173" s="89">
        <v>155581247.89000005</v>
      </c>
      <c r="BX173" s="111">
        <v>92377350.669999957</v>
      </c>
      <c r="BY173" s="111">
        <v>105037292.93999995</v>
      </c>
      <c r="BZ173" s="111">
        <v>115053328.76999998</v>
      </c>
      <c r="CA173" s="111">
        <v>129022408.44999999</v>
      </c>
      <c r="CB173" s="111">
        <v>143051828.17000002</v>
      </c>
      <c r="CC173" s="111">
        <v>155581247.89000005</v>
      </c>
      <c r="CD173" s="112">
        <v>87783321.790000007</v>
      </c>
      <c r="CE173" s="112">
        <v>98360635.689999998</v>
      </c>
      <c r="CF173" s="112">
        <v>109964930.92</v>
      </c>
      <c r="CG173" s="112">
        <v>122059022.45999999</v>
      </c>
      <c r="CH173" s="112">
        <v>136037118.31</v>
      </c>
      <c r="CI173" s="112">
        <v>149951153.41</v>
      </c>
    </row>
    <row r="174" spans="1:87" x14ac:dyDescent="0.3">
      <c r="A174" s="189">
        <v>34332</v>
      </c>
      <c r="B174" s="180" t="s">
        <v>484</v>
      </c>
      <c r="C174" s="72">
        <v>103583374.39999999</v>
      </c>
      <c r="D174" s="89">
        <v>105064324.23999999</v>
      </c>
      <c r="E174" s="89">
        <v>106338836.31999999</v>
      </c>
      <c r="F174" s="89">
        <v>107828972.99999999</v>
      </c>
      <c r="G174" s="89">
        <v>109184511.46999998</v>
      </c>
      <c r="H174" s="89">
        <v>110632780.89999998</v>
      </c>
      <c r="I174" s="89">
        <v>112203401.40999998</v>
      </c>
      <c r="J174" s="89">
        <v>113460279.62999998</v>
      </c>
      <c r="K174" s="89">
        <v>114699552.25999998</v>
      </c>
      <c r="L174" s="89">
        <v>116587887.38999999</v>
      </c>
      <c r="M174" s="89">
        <v>117854871.97</v>
      </c>
      <c r="N174" s="89">
        <v>118490235.55999999</v>
      </c>
      <c r="O174" s="89">
        <v>119641883.83999997</v>
      </c>
      <c r="P174" s="89">
        <v>120983805.74999997</v>
      </c>
      <c r="Q174" s="89">
        <v>122090200.40499997</v>
      </c>
      <c r="R174" s="89">
        <v>122720217.00999996</v>
      </c>
      <c r="S174" s="89">
        <v>124105481.23499995</v>
      </c>
      <c r="T174" s="89">
        <v>119469101.73499995</v>
      </c>
      <c r="U174" s="89">
        <v>119594778.12999995</v>
      </c>
      <c r="V174" s="89">
        <v>120802165.34499995</v>
      </c>
      <c r="W174" s="89">
        <v>122281214.85499994</v>
      </c>
      <c r="X174" s="89">
        <v>122560698.92499995</v>
      </c>
      <c r="Y174" s="89">
        <v>124215529.33499995</v>
      </c>
      <c r="Z174" s="89">
        <v>125870274.31499995</v>
      </c>
      <c r="AA174" s="89">
        <v>127467801.04499994</v>
      </c>
      <c r="AB174" s="89">
        <v>128809012.26499994</v>
      </c>
      <c r="AC174" s="89">
        <v>130123957.23499994</v>
      </c>
      <c r="AD174" s="89">
        <v>131414153.20499994</v>
      </c>
      <c r="AE174" s="89">
        <v>132756812.92499994</v>
      </c>
      <c r="AF174" s="89">
        <v>134099481.19499993</v>
      </c>
      <c r="AG174" s="89">
        <v>135440758.02499995</v>
      </c>
      <c r="AH174" s="89">
        <v>136293943.91499993</v>
      </c>
      <c r="AI174" s="89">
        <v>137575949.80499992</v>
      </c>
      <c r="AJ174" s="89">
        <v>138809215.6949999</v>
      </c>
      <c r="AK174" s="89">
        <v>140094641.58499989</v>
      </c>
      <c r="AL174" s="89">
        <v>141573827.47499987</v>
      </c>
      <c r="AM174" s="89">
        <v>142688013.36499986</v>
      </c>
      <c r="AN174" s="89">
        <v>144173769.25499985</v>
      </c>
      <c r="AO174" s="89">
        <v>145659525.14499983</v>
      </c>
      <c r="AP174" s="89">
        <v>147145281.03499982</v>
      </c>
      <c r="AQ174" s="89">
        <v>148631036.9249998</v>
      </c>
      <c r="AR174" s="89">
        <v>150113707.5249998</v>
      </c>
      <c r="AS174" s="89">
        <v>151549518.94499978</v>
      </c>
      <c r="AT174" s="89">
        <v>153036230.36499977</v>
      </c>
      <c r="AU174" s="89">
        <v>154522941.78499976</v>
      </c>
      <c r="AV174" s="89">
        <v>156009653.20499974</v>
      </c>
      <c r="AW174" s="89">
        <v>157496364.62499973</v>
      </c>
      <c r="AX174" s="89">
        <v>158983076.04499972</v>
      </c>
      <c r="AY174" s="89">
        <v>160419787.46499971</v>
      </c>
      <c r="AZ174" s="89">
        <v>161907398.88499969</v>
      </c>
      <c r="BA174" s="89">
        <v>163395010.30499968</v>
      </c>
      <c r="BB174" s="89">
        <v>164882621.72499967</v>
      </c>
      <c r="BC174" s="89">
        <v>166370233.14499965</v>
      </c>
      <c r="BD174" s="89">
        <v>167857844.56499964</v>
      </c>
      <c r="BE174" s="89">
        <v>169345455.98499963</v>
      </c>
      <c r="BF174" s="89">
        <v>170833067.40499961</v>
      </c>
      <c r="BG174" s="89">
        <v>172320678.8249996</v>
      </c>
      <c r="BH174" s="89">
        <v>173808290.24499959</v>
      </c>
      <c r="BI174" s="89">
        <v>175295901.66499957</v>
      </c>
      <c r="BJ174" s="89">
        <v>176783513.08499956</v>
      </c>
      <c r="BK174" s="89">
        <v>177821124.50499955</v>
      </c>
      <c r="BL174" s="89">
        <v>179314960.92499954</v>
      </c>
      <c r="BM174" s="89">
        <v>180808797.34499952</v>
      </c>
      <c r="BN174" s="89">
        <v>182302633.76499951</v>
      </c>
      <c r="BO174" s="89">
        <v>183796470.1849995</v>
      </c>
      <c r="BP174" s="89">
        <v>185290306.60499948</v>
      </c>
      <c r="BQ174" s="89">
        <v>186748893.02499947</v>
      </c>
      <c r="BR174" s="89">
        <v>188237488.94499946</v>
      </c>
      <c r="BS174" s="89">
        <v>189726190.61499944</v>
      </c>
      <c r="BT174" s="89">
        <v>191214998.03499943</v>
      </c>
      <c r="BU174" s="89">
        <v>192703911.20499942</v>
      </c>
      <c r="BV174" s="89">
        <v>194192930.1249994</v>
      </c>
      <c r="BW174" s="89">
        <v>195682054.79499939</v>
      </c>
      <c r="BX174" s="111">
        <v>119641883.83999997</v>
      </c>
      <c r="BY174" s="111">
        <v>127467801.04499994</v>
      </c>
      <c r="BZ174" s="111">
        <v>142688013.36499986</v>
      </c>
      <c r="CA174" s="111">
        <v>160419787.46499971</v>
      </c>
      <c r="CB174" s="111">
        <v>177821124.50499955</v>
      </c>
      <c r="CC174" s="111">
        <v>195682054.79499939</v>
      </c>
      <c r="CD174" s="112">
        <v>111966993.26000001</v>
      </c>
      <c r="CE174" s="112">
        <v>122446396.3</v>
      </c>
      <c r="CF174" s="112">
        <v>135165197.52000001</v>
      </c>
      <c r="CG174" s="112">
        <v>151571454.28</v>
      </c>
      <c r="CH174" s="112">
        <v>169310840.59999999</v>
      </c>
      <c r="CI174" s="112">
        <v>186756981.53999999</v>
      </c>
    </row>
    <row r="175" spans="1:87" x14ac:dyDescent="0.3">
      <c r="A175" s="189">
        <v>34333</v>
      </c>
      <c r="B175" s="180" t="s">
        <v>485</v>
      </c>
      <c r="C175" s="72">
        <v>8503624.8200000003</v>
      </c>
      <c r="D175" s="89">
        <v>8541324.290000001</v>
      </c>
      <c r="E175" s="89">
        <v>8583647.7200000007</v>
      </c>
      <c r="F175" s="89">
        <v>8627880.75</v>
      </c>
      <c r="G175" s="89">
        <v>8660190.5700000003</v>
      </c>
      <c r="H175" s="89">
        <v>8696236.4900000002</v>
      </c>
      <c r="I175" s="89">
        <v>8738006.6500000004</v>
      </c>
      <c r="J175" s="89">
        <v>8773820.2100000009</v>
      </c>
      <c r="K175" s="89">
        <v>8808421.0600000024</v>
      </c>
      <c r="L175" s="89">
        <v>8855674.9200000037</v>
      </c>
      <c r="M175" s="89">
        <v>8867201.6900000051</v>
      </c>
      <c r="N175" s="89">
        <v>8777661.8900000043</v>
      </c>
      <c r="O175" s="89">
        <v>8817695.9400000032</v>
      </c>
      <c r="P175" s="89">
        <v>8857556.2600000035</v>
      </c>
      <c r="Q175" s="89">
        <v>8897421.2300000042</v>
      </c>
      <c r="R175" s="89">
        <v>8930794.0600000042</v>
      </c>
      <c r="S175" s="89">
        <v>8970285.4600000046</v>
      </c>
      <c r="T175" s="89">
        <v>8737187.3300000038</v>
      </c>
      <c r="U175" s="89">
        <v>8778572.5200000033</v>
      </c>
      <c r="V175" s="89">
        <v>8819826.7400000039</v>
      </c>
      <c r="W175" s="89">
        <v>8861101.5400000047</v>
      </c>
      <c r="X175" s="89">
        <v>8902396.9200000055</v>
      </c>
      <c r="Y175" s="89">
        <v>8943562.8800000064</v>
      </c>
      <c r="Z175" s="89">
        <v>8983850.9700000063</v>
      </c>
      <c r="AA175" s="89">
        <v>9023420.4900000058</v>
      </c>
      <c r="AB175" s="89">
        <v>9053100.7400000058</v>
      </c>
      <c r="AC175" s="89">
        <v>9082780.9900000058</v>
      </c>
      <c r="AD175" s="89">
        <v>9112461.2400000058</v>
      </c>
      <c r="AE175" s="89">
        <v>9142141.4900000058</v>
      </c>
      <c r="AF175" s="89">
        <v>9171821.7400000058</v>
      </c>
      <c r="AG175" s="89">
        <v>9201501.9900000058</v>
      </c>
      <c r="AH175" s="89">
        <v>9231182.2400000058</v>
      </c>
      <c r="AI175" s="89">
        <v>9260862.4900000058</v>
      </c>
      <c r="AJ175" s="89">
        <v>9290542.7400000058</v>
      </c>
      <c r="AK175" s="89">
        <v>9320222.9900000058</v>
      </c>
      <c r="AL175" s="89">
        <v>9349903.2400000058</v>
      </c>
      <c r="AM175" s="89">
        <v>9379583.4900000058</v>
      </c>
      <c r="AN175" s="89">
        <v>9409263.7400000058</v>
      </c>
      <c r="AO175" s="89">
        <v>9438943.9900000058</v>
      </c>
      <c r="AP175" s="89">
        <v>9468624.2400000058</v>
      </c>
      <c r="AQ175" s="89">
        <v>9498304.4900000058</v>
      </c>
      <c r="AR175" s="89">
        <v>9527984.7400000058</v>
      </c>
      <c r="AS175" s="89">
        <v>9557664.9900000058</v>
      </c>
      <c r="AT175" s="89">
        <v>9587345.2400000058</v>
      </c>
      <c r="AU175" s="89">
        <v>9617025.4900000058</v>
      </c>
      <c r="AV175" s="89">
        <v>9646705.7400000058</v>
      </c>
      <c r="AW175" s="89">
        <v>9676385.9900000058</v>
      </c>
      <c r="AX175" s="89">
        <v>9706066.2400000058</v>
      </c>
      <c r="AY175" s="89">
        <v>9020746.4900000058</v>
      </c>
      <c r="AZ175" s="89">
        <v>9055479.4100000057</v>
      </c>
      <c r="BA175" s="89">
        <v>9090212.3300000057</v>
      </c>
      <c r="BB175" s="89">
        <v>9124945.2500000056</v>
      </c>
      <c r="BC175" s="89">
        <v>9159678.1700000055</v>
      </c>
      <c r="BD175" s="89">
        <v>9194411.0900000054</v>
      </c>
      <c r="BE175" s="89">
        <v>9229144.0100000054</v>
      </c>
      <c r="BF175" s="89">
        <v>9263876.9300000053</v>
      </c>
      <c r="BG175" s="89">
        <v>9298609.8500000052</v>
      </c>
      <c r="BH175" s="89">
        <v>9333342.7700000051</v>
      </c>
      <c r="BI175" s="89">
        <v>9368075.6900000051</v>
      </c>
      <c r="BJ175" s="89">
        <v>9402808.610000005</v>
      </c>
      <c r="BK175" s="89">
        <v>9337541.5300000049</v>
      </c>
      <c r="BL175" s="89">
        <v>9372981.1200000048</v>
      </c>
      <c r="BM175" s="89">
        <v>9408420.7100000046</v>
      </c>
      <c r="BN175" s="89">
        <v>9443860.3000000045</v>
      </c>
      <c r="BO175" s="89">
        <v>9479299.8900000043</v>
      </c>
      <c r="BP175" s="89">
        <v>9514739.4800000042</v>
      </c>
      <c r="BQ175" s="89">
        <v>9550179.070000004</v>
      </c>
      <c r="BR175" s="89">
        <v>9585618.6600000039</v>
      </c>
      <c r="BS175" s="89">
        <v>9621058.2500000037</v>
      </c>
      <c r="BT175" s="89">
        <v>9656497.8400000036</v>
      </c>
      <c r="BU175" s="89">
        <v>9691937.4300000034</v>
      </c>
      <c r="BV175" s="89">
        <v>9727377.0200000033</v>
      </c>
      <c r="BW175" s="89">
        <v>9762816.6100000031</v>
      </c>
      <c r="BX175" s="111">
        <v>8817695.9400000032</v>
      </c>
      <c r="BY175" s="111">
        <v>9023420.4900000058</v>
      </c>
      <c r="BZ175" s="111">
        <v>9379583.4900000058</v>
      </c>
      <c r="CA175" s="111">
        <v>9020746.4900000058</v>
      </c>
      <c r="CB175" s="111">
        <v>9337541.5300000049</v>
      </c>
      <c r="CC175" s="111">
        <v>9762816.6100000031</v>
      </c>
      <c r="CD175" s="112">
        <v>8711645.1500000004</v>
      </c>
      <c r="CE175" s="112">
        <v>8886436.3300000001</v>
      </c>
      <c r="CF175" s="112">
        <v>9201501.9900000002</v>
      </c>
      <c r="CG175" s="112">
        <v>9502664.9900000002</v>
      </c>
      <c r="CH175" s="112">
        <v>9221451.6999999993</v>
      </c>
      <c r="CI175" s="112">
        <v>9550179.0700000003</v>
      </c>
    </row>
    <row r="176" spans="1:87" x14ac:dyDescent="0.3">
      <c r="A176" s="189">
        <v>34334</v>
      </c>
      <c r="B176" s="180" t="s">
        <v>486</v>
      </c>
      <c r="C176" s="72">
        <v>8612404.2700000014</v>
      </c>
      <c r="D176" s="89">
        <v>8652454.7400000021</v>
      </c>
      <c r="E176" s="89">
        <v>8697263.410000002</v>
      </c>
      <c r="F176" s="89">
        <v>8744034.1300000027</v>
      </c>
      <c r="G176" s="89">
        <v>8778554.3800000027</v>
      </c>
      <c r="H176" s="89">
        <v>8816913.2600000035</v>
      </c>
      <c r="I176" s="89">
        <v>8861153.5900000036</v>
      </c>
      <c r="J176" s="89">
        <v>8899273.6700000055</v>
      </c>
      <c r="K176" s="89">
        <v>8936147.8600000069</v>
      </c>
      <c r="L176" s="89">
        <v>8986022.310000008</v>
      </c>
      <c r="M176" s="89">
        <v>9025845.6700000092</v>
      </c>
      <c r="N176" s="89">
        <v>8940427.7700000107</v>
      </c>
      <c r="O176" s="89">
        <v>8983790.260000011</v>
      </c>
      <c r="P176" s="89">
        <v>9026537.1700000111</v>
      </c>
      <c r="Q176" s="89">
        <v>9069284.0800000113</v>
      </c>
      <c r="R176" s="89">
        <v>9106527.2500000112</v>
      </c>
      <c r="S176" s="89">
        <v>9149332.8600000106</v>
      </c>
      <c r="T176" s="89">
        <v>9192138.47000001</v>
      </c>
      <c r="U176" s="89">
        <v>9234944.0800000094</v>
      </c>
      <c r="V176" s="89">
        <v>9277749.6900000088</v>
      </c>
      <c r="W176" s="89">
        <v>9320555.3000000082</v>
      </c>
      <c r="X176" s="89">
        <v>9363360.9100000076</v>
      </c>
      <c r="Y176" s="89">
        <v>9406166.520000007</v>
      </c>
      <c r="Z176" s="89">
        <v>9448972.1300000064</v>
      </c>
      <c r="AA176" s="89">
        <v>9491777.7400000058</v>
      </c>
      <c r="AB176" s="89">
        <v>9519200.0900000054</v>
      </c>
      <c r="AC176" s="89">
        <v>9546622.4400000051</v>
      </c>
      <c r="AD176" s="89">
        <v>9574044.7900000047</v>
      </c>
      <c r="AE176" s="89">
        <v>9601467.1400000043</v>
      </c>
      <c r="AF176" s="89">
        <v>9628889.4900000039</v>
      </c>
      <c r="AG176" s="89">
        <v>9656311.8400000036</v>
      </c>
      <c r="AH176" s="89">
        <v>9683734.1900000032</v>
      </c>
      <c r="AI176" s="89">
        <v>9711156.5400000028</v>
      </c>
      <c r="AJ176" s="89">
        <v>9738578.8900000025</v>
      </c>
      <c r="AK176" s="89">
        <v>9766001.2400000021</v>
      </c>
      <c r="AL176" s="89">
        <v>9793423.5900000017</v>
      </c>
      <c r="AM176" s="89">
        <v>9820845.9400000013</v>
      </c>
      <c r="AN176" s="89">
        <v>9848268.290000001</v>
      </c>
      <c r="AO176" s="89">
        <v>9875690.6400000006</v>
      </c>
      <c r="AP176" s="89">
        <v>9903112.9900000002</v>
      </c>
      <c r="AQ176" s="89">
        <v>9930535.3399999999</v>
      </c>
      <c r="AR176" s="89">
        <v>9957957.6899999995</v>
      </c>
      <c r="AS176" s="89">
        <v>9985380.0399999991</v>
      </c>
      <c r="AT176" s="89">
        <v>10012802.389999999</v>
      </c>
      <c r="AU176" s="89">
        <v>10040224.739999998</v>
      </c>
      <c r="AV176" s="89">
        <v>10067647.089999998</v>
      </c>
      <c r="AW176" s="89">
        <v>10095069.439999998</v>
      </c>
      <c r="AX176" s="89">
        <v>10122491.789999997</v>
      </c>
      <c r="AY176" s="89">
        <v>10149914.139999997</v>
      </c>
      <c r="AZ176" s="89">
        <v>10177336.489999996</v>
      </c>
      <c r="BA176" s="89">
        <v>10204758.839999996</v>
      </c>
      <c r="BB176" s="89">
        <v>10232181.189999996</v>
      </c>
      <c r="BC176" s="89">
        <v>10259603.539999995</v>
      </c>
      <c r="BD176" s="89">
        <v>10287025.889999995</v>
      </c>
      <c r="BE176" s="89">
        <v>10314448.239999995</v>
      </c>
      <c r="BF176" s="89">
        <v>10341870.589999994</v>
      </c>
      <c r="BG176" s="89">
        <v>10369292.939999994</v>
      </c>
      <c r="BH176" s="89">
        <v>10396715.289999994</v>
      </c>
      <c r="BI176" s="89">
        <v>10424137.639999993</v>
      </c>
      <c r="BJ176" s="89">
        <v>10451559.989999993</v>
      </c>
      <c r="BK176" s="89">
        <v>10478982.339999992</v>
      </c>
      <c r="BL176" s="89">
        <v>10506404.689999992</v>
      </c>
      <c r="BM176" s="89">
        <v>10533827.039999992</v>
      </c>
      <c r="BN176" s="89">
        <v>10561249.389999991</v>
      </c>
      <c r="BO176" s="89">
        <v>10588671.739999991</v>
      </c>
      <c r="BP176" s="89">
        <v>10616094.089999991</v>
      </c>
      <c r="BQ176" s="89">
        <v>10643516.43999999</v>
      </c>
      <c r="BR176" s="89">
        <v>10670938.78999999</v>
      </c>
      <c r="BS176" s="89">
        <v>10698361.139999989</v>
      </c>
      <c r="BT176" s="89">
        <v>10725783.489999989</v>
      </c>
      <c r="BU176" s="89">
        <v>10753205.839999989</v>
      </c>
      <c r="BV176" s="89">
        <v>10780628.189999988</v>
      </c>
      <c r="BW176" s="89">
        <v>10808050.539999988</v>
      </c>
      <c r="BX176" s="111">
        <v>8983790.260000011</v>
      </c>
      <c r="BY176" s="111">
        <v>9491777.7400000058</v>
      </c>
      <c r="BZ176" s="111">
        <v>9820845.9400000013</v>
      </c>
      <c r="CA176" s="111">
        <v>10149914.139999997</v>
      </c>
      <c r="CB176" s="111">
        <v>10478982.339999992</v>
      </c>
      <c r="CC176" s="111">
        <v>10808050.539999988</v>
      </c>
      <c r="CD176" s="112">
        <v>8841098.8699999992</v>
      </c>
      <c r="CE176" s="112">
        <v>9236241.2699999996</v>
      </c>
      <c r="CF176" s="112">
        <v>9656311.8399999999</v>
      </c>
      <c r="CG176" s="112">
        <v>9985380.0399999991</v>
      </c>
      <c r="CH176" s="112">
        <v>10314448.24</v>
      </c>
      <c r="CI176" s="112">
        <v>10643516.439999999</v>
      </c>
    </row>
    <row r="177" spans="1:87" x14ac:dyDescent="0.3">
      <c r="A177" s="189">
        <v>34335</v>
      </c>
      <c r="B177" s="180" t="s">
        <v>487</v>
      </c>
      <c r="C177" s="72">
        <v>10730429.719999997</v>
      </c>
      <c r="D177" s="89">
        <v>10780493.509999996</v>
      </c>
      <c r="E177" s="89">
        <v>10836136.579999996</v>
      </c>
      <c r="F177" s="89">
        <v>10894080.189999996</v>
      </c>
      <c r="G177" s="89">
        <v>10937659.739999996</v>
      </c>
      <c r="H177" s="89">
        <v>10985740.399999995</v>
      </c>
      <c r="I177" s="89">
        <v>11040716.949999994</v>
      </c>
      <c r="J177" s="89">
        <v>11088517.329999993</v>
      </c>
      <c r="K177" s="89">
        <v>11134857.089999992</v>
      </c>
      <c r="L177" s="89">
        <v>11196439.779999992</v>
      </c>
      <c r="M177" s="89">
        <v>11246237.459999992</v>
      </c>
      <c r="N177" s="89">
        <v>11296738.609999992</v>
      </c>
      <c r="O177" s="89">
        <v>11335155.959999992</v>
      </c>
      <c r="P177" s="89">
        <v>11351412.069999991</v>
      </c>
      <c r="Q177" s="89">
        <v>11404591.529999992</v>
      </c>
      <c r="R177" s="89">
        <v>11449637.809999993</v>
      </c>
      <c r="S177" s="89">
        <v>11502909.439999994</v>
      </c>
      <c r="T177" s="89">
        <v>11556181.069999995</v>
      </c>
      <c r="U177" s="89">
        <v>11609452.699999996</v>
      </c>
      <c r="V177" s="89">
        <v>11662724.329999996</v>
      </c>
      <c r="W177" s="89">
        <v>11715995.959999997</v>
      </c>
      <c r="X177" s="89">
        <v>11769267.589999998</v>
      </c>
      <c r="Y177" s="89">
        <v>11822539.219999999</v>
      </c>
      <c r="Z177" s="89">
        <v>11875810.85</v>
      </c>
      <c r="AA177" s="89">
        <v>11929082.48</v>
      </c>
      <c r="AB177" s="89">
        <v>11961515.5</v>
      </c>
      <c r="AC177" s="89">
        <v>11993948.52</v>
      </c>
      <c r="AD177" s="89">
        <v>12026381.539999999</v>
      </c>
      <c r="AE177" s="89">
        <v>12058814.559999999</v>
      </c>
      <c r="AF177" s="89">
        <v>12091247.579999998</v>
      </c>
      <c r="AG177" s="89">
        <v>12123680.599999998</v>
      </c>
      <c r="AH177" s="89">
        <v>12156113.619999997</v>
      </c>
      <c r="AI177" s="89">
        <v>12188546.639999997</v>
      </c>
      <c r="AJ177" s="89">
        <v>12220979.659999996</v>
      </c>
      <c r="AK177" s="89">
        <v>12253412.679999996</v>
      </c>
      <c r="AL177" s="89">
        <v>12285845.699999996</v>
      </c>
      <c r="AM177" s="89">
        <v>12318278.719999995</v>
      </c>
      <c r="AN177" s="89">
        <v>12350711.739999995</v>
      </c>
      <c r="AO177" s="89">
        <v>12383144.759999994</v>
      </c>
      <c r="AP177" s="89">
        <v>12415577.779999994</v>
      </c>
      <c r="AQ177" s="89">
        <v>12448010.799999993</v>
      </c>
      <c r="AR177" s="89">
        <v>12480443.819999993</v>
      </c>
      <c r="AS177" s="89">
        <v>12512876.839999992</v>
      </c>
      <c r="AT177" s="89">
        <v>12545309.859999992</v>
      </c>
      <c r="AU177" s="89">
        <v>12577742.879999992</v>
      </c>
      <c r="AV177" s="89">
        <v>12610175.899999991</v>
      </c>
      <c r="AW177" s="89">
        <v>12642608.919999991</v>
      </c>
      <c r="AX177" s="89">
        <v>12675041.93999999</v>
      </c>
      <c r="AY177" s="89">
        <v>12707474.95999999</v>
      </c>
      <c r="AZ177" s="89">
        <v>12739907.979999989</v>
      </c>
      <c r="BA177" s="89">
        <v>12772340.999999989</v>
      </c>
      <c r="BB177" s="89">
        <v>12804774.019999988</v>
      </c>
      <c r="BC177" s="89">
        <v>12837207.039999988</v>
      </c>
      <c r="BD177" s="89">
        <v>12869640.059999987</v>
      </c>
      <c r="BE177" s="89">
        <v>12902073.079999987</v>
      </c>
      <c r="BF177" s="89">
        <v>12934506.099999987</v>
      </c>
      <c r="BG177" s="89">
        <v>12966939.119999986</v>
      </c>
      <c r="BH177" s="89">
        <v>12999372.139999986</v>
      </c>
      <c r="BI177" s="89">
        <v>13031805.159999985</v>
      </c>
      <c r="BJ177" s="89">
        <v>13064238.179999985</v>
      </c>
      <c r="BK177" s="89">
        <v>13096671.199999984</v>
      </c>
      <c r="BL177" s="89">
        <v>13129104.219999984</v>
      </c>
      <c r="BM177" s="89">
        <v>13161537.239999983</v>
      </c>
      <c r="BN177" s="89">
        <v>13193970.259999983</v>
      </c>
      <c r="BO177" s="89">
        <v>13226403.279999983</v>
      </c>
      <c r="BP177" s="89">
        <v>13258836.299999982</v>
      </c>
      <c r="BQ177" s="89">
        <v>13291269.319999982</v>
      </c>
      <c r="BR177" s="89">
        <v>13323702.339999981</v>
      </c>
      <c r="BS177" s="89">
        <v>13356135.359999981</v>
      </c>
      <c r="BT177" s="89">
        <v>13388568.37999998</v>
      </c>
      <c r="BU177" s="89">
        <v>13421001.39999998</v>
      </c>
      <c r="BV177" s="89">
        <v>13453434.419999979</v>
      </c>
      <c r="BW177" s="89">
        <v>13485867.439999979</v>
      </c>
      <c r="BX177" s="111">
        <v>11335155.959999992</v>
      </c>
      <c r="BY177" s="111">
        <v>11929082.48</v>
      </c>
      <c r="BZ177" s="111">
        <v>12318278.719999995</v>
      </c>
      <c r="CA177" s="111">
        <v>12707474.95999999</v>
      </c>
      <c r="CB177" s="111">
        <v>13096671.199999984</v>
      </c>
      <c r="CC177" s="111">
        <v>13485867.439999979</v>
      </c>
      <c r="CD177" s="112">
        <v>11038707.949999999</v>
      </c>
      <c r="CE177" s="112">
        <v>11614212.390000001</v>
      </c>
      <c r="CF177" s="112">
        <v>12123680.6</v>
      </c>
      <c r="CG177" s="112">
        <v>12512876.84</v>
      </c>
      <c r="CH177" s="112">
        <v>12902073.08</v>
      </c>
      <c r="CI177" s="112">
        <v>13291269.32</v>
      </c>
    </row>
    <row r="178" spans="1:87" x14ac:dyDescent="0.3">
      <c r="A178" s="189">
        <v>34336</v>
      </c>
      <c r="B178" s="180" t="s">
        <v>488</v>
      </c>
      <c r="C178" s="72">
        <v>10580499.540000001</v>
      </c>
      <c r="D178" s="89">
        <v>10617370.380000001</v>
      </c>
      <c r="E178" s="89">
        <v>10659488.83</v>
      </c>
      <c r="F178" s="89">
        <v>10703770.969999999</v>
      </c>
      <c r="G178" s="89">
        <v>10734542.9</v>
      </c>
      <c r="H178" s="89">
        <v>10769548.290000001</v>
      </c>
      <c r="I178" s="89">
        <v>10811039.9</v>
      </c>
      <c r="J178" s="89">
        <v>10845781.77</v>
      </c>
      <c r="K178" s="89">
        <v>10879149.809999999</v>
      </c>
      <c r="L178" s="89">
        <v>10926854.969999999</v>
      </c>
      <c r="M178" s="89">
        <v>10963475.35</v>
      </c>
      <c r="N178" s="89">
        <v>11000757.469999999</v>
      </c>
      <c r="O178" s="89">
        <v>11026904.619999999</v>
      </c>
      <c r="P178" s="89">
        <v>11066316.699999999</v>
      </c>
      <c r="Q178" s="89">
        <v>11105728.779999999</v>
      </c>
      <c r="R178" s="89">
        <v>11138737.879999999</v>
      </c>
      <c r="S178" s="89">
        <v>11178207.59</v>
      </c>
      <c r="T178" s="89">
        <v>11217677.300000001</v>
      </c>
      <c r="U178" s="89">
        <v>11257147.010000002</v>
      </c>
      <c r="V178" s="89">
        <v>11296616.720000003</v>
      </c>
      <c r="W178" s="89">
        <v>11336086.430000003</v>
      </c>
      <c r="X178" s="89">
        <v>11375556.140000004</v>
      </c>
      <c r="Y178" s="89">
        <v>11415025.850000005</v>
      </c>
      <c r="Z178" s="89">
        <v>11454495.560000006</v>
      </c>
      <c r="AA178" s="89">
        <v>11493965.270000007</v>
      </c>
      <c r="AB178" s="89">
        <v>11520278.410000008</v>
      </c>
      <c r="AC178" s="89">
        <v>11546591.550000008</v>
      </c>
      <c r="AD178" s="89">
        <v>11572904.690000009</v>
      </c>
      <c r="AE178" s="89">
        <v>11599217.830000009</v>
      </c>
      <c r="AF178" s="89">
        <v>11625530.97000001</v>
      </c>
      <c r="AG178" s="89">
        <v>11651844.110000011</v>
      </c>
      <c r="AH178" s="89">
        <v>11678157.250000011</v>
      </c>
      <c r="AI178" s="89">
        <v>11704470.390000012</v>
      </c>
      <c r="AJ178" s="89">
        <v>11730783.530000012</v>
      </c>
      <c r="AK178" s="89">
        <v>11757096.670000013</v>
      </c>
      <c r="AL178" s="89">
        <v>11783409.810000014</v>
      </c>
      <c r="AM178" s="89">
        <v>11809722.950000014</v>
      </c>
      <c r="AN178" s="89">
        <v>11836036.090000015</v>
      </c>
      <c r="AO178" s="89">
        <v>11862349.230000015</v>
      </c>
      <c r="AP178" s="89">
        <v>11888662.370000016</v>
      </c>
      <c r="AQ178" s="89">
        <v>11914975.510000017</v>
      </c>
      <c r="AR178" s="89">
        <v>11941288.650000017</v>
      </c>
      <c r="AS178" s="89">
        <v>11967601.790000018</v>
      </c>
      <c r="AT178" s="89">
        <v>11993914.930000018</v>
      </c>
      <c r="AU178" s="89">
        <v>12020228.070000019</v>
      </c>
      <c r="AV178" s="89">
        <v>12046541.21000002</v>
      </c>
      <c r="AW178" s="89">
        <v>12072854.35000002</v>
      </c>
      <c r="AX178" s="89">
        <v>12099167.490000021</v>
      </c>
      <c r="AY178" s="89">
        <v>12125480.630000021</v>
      </c>
      <c r="AZ178" s="89">
        <v>12151793.770000022</v>
      </c>
      <c r="BA178" s="89">
        <v>12178106.910000023</v>
      </c>
      <c r="BB178" s="89">
        <v>12204420.050000023</v>
      </c>
      <c r="BC178" s="89">
        <v>12230733.190000024</v>
      </c>
      <c r="BD178" s="89">
        <v>12257046.330000024</v>
      </c>
      <c r="BE178" s="89">
        <v>12283359.470000025</v>
      </c>
      <c r="BF178" s="89">
        <v>12309672.610000025</v>
      </c>
      <c r="BG178" s="89">
        <v>12335985.750000026</v>
      </c>
      <c r="BH178" s="89">
        <v>12362298.890000027</v>
      </c>
      <c r="BI178" s="89">
        <v>12388612.030000027</v>
      </c>
      <c r="BJ178" s="89">
        <v>12414925.170000028</v>
      </c>
      <c r="BK178" s="89">
        <v>12441238.310000028</v>
      </c>
      <c r="BL178" s="89">
        <v>12467551.450000029</v>
      </c>
      <c r="BM178" s="89">
        <v>12493864.59000003</v>
      </c>
      <c r="BN178" s="89">
        <v>12520177.73000003</v>
      </c>
      <c r="BO178" s="89">
        <v>12546490.870000031</v>
      </c>
      <c r="BP178" s="89">
        <v>12572804.010000031</v>
      </c>
      <c r="BQ178" s="89">
        <v>12599117.150000032</v>
      </c>
      <c r="BR178" s="89">
        <v>12625430.290000033</v>
      </c>
      <c r="BS178" s="89">
        <v>12651743.430000033</v>
      </c>
      <c r="BT178" s="89">
        <v>12678056.570000034</v>
      </c>
      <c r="BU178" s="89">
        <v>12704369.710000034</v>
      </c>
      <c r="BV178" s="89">
        <v>12730682.850000035</v>
      </c>
      <c r="BW178" s="89">
        <v>12756995.990000036</v>
      </c>
      <c r="BX178" s="111">
        <v>11026904.619999999</v>
      </c>
      <c r="BY178" s="111">
        <v>11493965.270000007</v>
      </c>
      <c r="BZ178" s="111">
        <v>11809722.950000014</v>
      </c>
      <c r="CA178" s="111">
        <v>12125480.630000021</v>
      </c>
      <c r="CB178" s="111">
        <v>12441238.310000028</v>
      </c>
      <c r="CC178" s="111">
        <v>12756995.990000036</v>
      </c>
      <c r="CD178" s="112">
        <v>10809168.060000001</v>
      </c>
      <c r="CE178" s="112">
        <v>11258651.220000001</v>
      </c>
      <c r="CF178" s="112">
        <v>11651844.109999999</v>
      </c>
      <c r="CG178" s="112">
        <v>11967601.789999999</v>
      </c>
      <c r="CH178" s="112">
        <v>12283359.470000001</v>
      </c>
      <c r="CI178" s="112">
        <v>12599117.15</v>
      </c>
    </row>
    <row r="179" spans="1:87" x14ac:dyDescent="0.3">
      <c r="A179" s="189">
        <v>34341</v>
      </c>
      <c r="B179" s="180" t="s">
        <v>489</v>
      </c>
      <c r="C179" s="72">
        <v>0</v>
      </c>
      <c r="D179" s="89">
        <v>0</v>
      </c>
      <c r="E179" s="89">
        <v>0</v>
      </c>
      <c r="F179" s="89">
        <v>0</v>
      </c>
      <c r="G179" s="89">
        <v>0</v>
      </c>
      <c r="H179" s="89">
        <v>0</v>
      </c>
      <c r="I179" s="89">
        <v>0</v>
      </c>
      <c r="J179" s="89">
        <v>0</v>
      </c>
      <c r="K179" s="89">
        <v>0</v>
      </c>
      <c r="L179" s="89">
        <v>0</v>
      </c>
      <c r="M179" s="89">
        <v>0</v>
      </c>
      <c r="N179" s="89">
        <v>0</v>
      </c>
      <c r="O179" s="89">
        <v>0</v>
      </c>
      <c r="P179" s="89">
        <v>0</v>
      </c>
      <c r="Q179" s="89">
        <v>0</v>
      </c>
      <c r="R179" s="89">
        <v>0</v>
      </c>
      <c r="S179" s="89">
        <v>0</v>
      </c>
      <c r="T179" s="89">
        <v>0</v>
      </c>
      <c r="U179" s="89">
        <v>0</v>
      </c>
      <c r="V179" s="89">
        <v>0</v>
      </c>
      <c r="W179" s="89">
        <v>0</v>
      </c>
      <c r="X179" s="89">
        <v>0</v>
      </c>
      <c r="Y179" s="89">
        <v>0</v>
      </c>
      <c r="Z179" s="89">
        <v>0</v>
      </c>
      <c r="AA179" s="89">
        <v>0</v>
      </c>
      <c r="AB179" s="89">
        <v>0</v>
      </c>
      <c r="AC179" s="89">
        <v>0</v>
      </c>
      <c r="AD179" s="89">
        <v>0</v>
      </c>
      <c r="AE179" s="89">
        <v>0</v>
      </c>
      <c r="AF179" s="89">
        <v>0</v>
      </c>
      <c r="AG179" s="89">
        <v>0</v>
      </c>
      <c r="AH179" s="89">
        <v>0</v>
      </c>
      <c r="AI179" s="89">
        <v>0</v>
      </c>
      <c r="AJ179" s="89">
        <v>0</v>
      </c>
      <c r="AK179" s="89">
        <v>0</v>
      </c>
      <c r="AL179" s="89">
        <v>0</v>
      </c>
      <c r="AM179" s="89">
        <v>0</v>
      </c>
      <c r="AN179" s="89">
        <v>0</v>
      </c>
      <c r="AO179" s="89">
        <v>0</v>
      </c>
      <c r="AP179" s="89">
        <v>0</v>
      </c>
      <c r="AQ179" s="89">
        <v>0</v>
      </c>
      <c r="AR179" s="89">
        <v>0</v>
      </c>
      <c r="AS179" s="89">
        <v>0</v>
      </c>
      <c r="AT179" s="89">
        <v>0</v>
      </c>
      <c r="AU179" s="89">
        <v>0</v>
      </c>
      <c r="AV179" s="89">
        <v>0</v>
      </c>
      <c r="AW179" s="89">
        <v>0</v>
      </c>
      <c r="AX179" s="89">
        <v>0</v>
      </c>
      <c r="AY179" s="89">
        <v>0</v>
      </c>
      <c r="AZ179" s="89">
        <v>0</v>
      </c>
      <c r="BA179" s="89">
        <v>0</v>
      </c>
      <c r="BB179" s="89">
        <v>0</v>
      </c>
      <c r="BC179" s="89">
        <v>0</v>
      </c>
      <c r="BD179" s="89">
        <v>0</v>
      </c>
      <c r="BE179" s="89">
        <v>0</v>
      </c>
      <c r="BF179" s="89">
        <v>0</v>
      </c>
      <c r="BG179" s="89">
        <v>0</v>
      </c>
      <c r="BH179" s="89">
        <v>0</v>
      </c>
      <c r="BI179" s="89">
        <v>0</v>
      </c>
      <c r="BJ179" s="89">
        <v>0</v>
      </c>
      <c r="BK179" s="89">
        <v>0</v>
      </c>
      <c r="BL179" s="89">
        <v>0</v>
      </c>
      <c r="BM179" s="89">
        <v>0</v>
      </c>
      <c r="BN179" s="89">
        <v>0</v>
      </c>
      <c r="BO179" s="89">
        <v>0</v>
      </c>
      <c r="BP179" s="89">
        <v>0</v>
      </c>
      <c r="BQ179" s="89">
        <v>0</v>
      </c>
      <c r="BR179" s="89">
        <v>0</v>
      </c>
      <c r="BS179" s="89">
        <v>0</v>
      </c>
      <c r="BT179" s="89">
        <v>0</v>
      </c>
      <c r="BU179" s="89">
        <v>0</v>
      </c>
      <c r="BV179" s="89">
        <v>0</v>
      </c>
      <c r="BW179" s="89">
        <v>0</v>
      </c>
      <c r="BX179" s="111">
        <v>0</v>
      </c>
      <c r="BY179" s="111">
        <v>0</v>
      </c>
      <c r="BZ179" s="111">
        <v>0</v>
      </c>
      <c r="CA179" s="111">
        <v>0</v>
      </c>
      <c r="CB179" s="111">
        <v>0</v>
      </c>
      <c r="CC179" s="111">
        <v>0</v>
      </c>
      <c r="CD179" s="112">
        <v>0</v>
      </c>
      <c r="CE179" s="112">
        <v>0</v>
      </c>
      <c r="CF179" s="112">
        <v>0</v>
      </c>
      <c r="CG179" s="112">
        <v>0</v>
      </c>
      <c r="CH179" s="112">
        <v>0</v>
      </c>
      <c r="CI179" s="112">
        <v>0</v>
      </c>
    </row>
    <row r="180" spans="1:87" x14ac:dyDescent="0.3">
      <c r="A180" s="189">
        <v>34342</v>
      </c>
      <c r="B180" s="180" t="s">
        <v>490</v>
      </c>
      <c r="C180" s="72">
        <v>0</v>
      </c>
      <c r="D180" s="89">
        <v>0</v>
      </c>
      <c r="E180" s="89">
        <v>0</v>
      </c>
      <c r="F180" s="89">
        <v>0</v>
      </c>
      <c r="G180" s="89">
        <v>0</v>
      </c>
      <c r="H180" s="89">
        <v>0</v>
      </c>
      <c r="I180" s="89">
        <v>0</v>
      </c>
      <c r="J180" s="89">
        <v>0</v>
      </c>
      <c r="K180" s="89">
        <v>0</v>
      </c>
      <c r="L180" s="89">
        <v>0</v>
      </c>
      <c r="M180" s="89">
        <v>0</v>
      </c>
      <c r="N180" s="89">
        <v>0</v>
      </c>
      <c r="O180" s="89">
        <v>0</v>
      </c>
      <c r="P180" s="89">
        <v>0</v>
      </c>
      <c r="Q180" s="89">
        <v>0</v>
      </c>
      <c r="R180" s="89">
        <v>0</v>
      </c>
      <c r="S180" s="89">
        <v>0</v>
      </c>
      <c r="T180" s="89">
        <v>0</v>
      </c>
      <c r="U180" s="89">
        <v>0</v>
      </c>
      <c r="V180" s="89">
        <v>0</v>
      </c>
      <c r="W180" s="89">
        <v>0</v>
      </c>
      <c r="X180" s="89">
        <v>0</v>
      </c>
      <c r="Y180" s="89">
        <v>0</v>
      </c>
      <c r="Z180" s="89">
        <v>0</v>
      </c>
      <c r="AA180" s="89">
        <v>0</v>
      </c>
      <c r="AB180" s="89">
        <v>0</v>
      </c>
      <c r="AC180" s="89">
        <v>0</v>
      </c>
      <c r="AD180" s="89">
        <v>0</v>
      </c>
      <c r="AE180" s="89">
        <v>0</v>
      </c>
      <c r="AF180" s="89">
        <v>0</v>
      </c>
      <c r="AG180" s="89">
        <v>0</v>
      </c>
      <c r="AH180" s="89">
        <v>0</v>
      </c>
      <c r="AI180" s="89">
        <v>0</v>
      </c>
      <c r="AJ180" s="89">
        <v>0</v>
      </c>
      <c r="AK180" s="89">
        <v>0</v>
      </c>
      <c r="AL180" s="89">
        <v>0</v>
      </c>
      <c r="AM180" s="89">
        <v>0</v>
      </c>
      <c r="AN180" s="89">
        <v>0</v>
      </c>
      <c r="AO180" s="89">
        <v>0</v>
      </c>
      <c r="AP180" s="89">
        <v>0</v>
      </c>
      <c r="AQ180" s="89">
        <v>0</v>
      </c>
      <c r="AR180" s="89">
        <v>0</v>
      </c>
      <c r="AS180" s="89">
        <v>0</v>
      </c>
      <c r="AT180" s="89">
        <v>0</v>
      </c>
      <c r="AU180" s="89">
        <v>0</v>
      </c>
      <c r="AV180" s="89">
        <v>0</v>
      </c>
      <c r="AW180" s="89">
        <v>0</v>
      </c>
      <c r="AX180" s="89">
        <v>0</v>
      </c>
      <c r="AY180" s="89">
        <v>0</v>
      </c>
      <c r="AZ180" s="89">
        <v>0</v>
      </c>
      <c r="BA180" s="89">
        <v>0</v>
      </c>
      <c r="BB180" s="89">
        <v>0</v>
      </c>
      <c r="BC180" s="89">
        <v>0</v>
      </c>
      <c r="BD180" s="89">
        <v>0</v>
      </c>
      <c r="BE180" s="89">
        <v>0</v>
      </c>
      <c r="BF180" s="89">
        <v>0</v>
      </c>
      <c r="BG180" s="89">
        <v>0</v>
      </c>
      <c r="BH180" s="89">
        <v>0</v>
      </c>
      <c r="BI180" s="89">
        <v>0</v>
      </c>
      <c r="BJ180" s="89">
        <v>0</v>
      </c>
      <c r="BK180" s="89">
        <v>0</v>
      </c>
      <c r="BL180" s="89">
        <v>0</v>
      </c>
      <c r="BM180" s="89">
        <v>0</v>
      </c>
      <c r="BN180" s="89">
        <v>0</v>
      </c>
      <c r="BO180" s="89">
        <v>0</v>
      </c>
      <c r="BP180" s="89">
        <v>0</v>
      </c>
      <c r="BQ180" s="89">
        <v>0</v>
      </c>
      <c r="BR180" s="89">
        <v>0</v>
      </c>
      <c r="BS180" s="89">
        <v>0</v>
      </c>
      <c r="BT180" s="89">
        <v>0</v>
      </c>
      <c r="BU180" s="89">
        <v>0</v>
      </c>
      <c r="BV180" s="89">
        <v>0</v>
      </c>
      <c r="BW180" s="89">
        <v>0</v>
      </c>
      <c r="BX180" s="111">
        <v>0</v>
      </c>
      <c r="BY180" s="111">
        <v>0</v>
      </c>
      <c r="BZ180" s="111">
        <v>0</v>
      </c>
      <c r="CA180" s="111">
        <v>0</v>
      </c>
      <c r="CB180" s="111">
        <v>0</v>
      </c>
      <c r="CC180" s="111">
        <v>0</v>
      </c>
      <c r="CD180" s="112">
        <v>0</v>
      </c>
      <c r="CE180" s="112">
        <v>0</v>
      </c>
      <c r="CF180" s="112">
        <v>0</v>
      </c>
      <c r="CG180" s="112">
        <v>0</v>
      </c>
      <c r="CH180" s="112">
        <v>0</v>
      </c>
      <c r="CI180" s="112">
        <v>0</v>
      </c>
    </row>
    <row r="181" spans="1:87" x14ac:dyDescent="0.3">
      <c r="A181" s="189">
        <v>34343</v>
      </c>
      <c r="B181" s="180" t="s">
        <v>491</v>
      </c>
      <c r="C181" s="72">
        <v>-6438253.4299999997</v>
      </c>
      <c r="D181" s="89">
        <v>-5391334.9299999997</v>
      </c>
      <c r="E181" s="89">
        <v>-4289128.4000000004</v>
      </c>
      <c r="F181" s="89">
        <v>-2984347.9499999997</v>
      </c>
      <c r="G181" s="89">
        <v>-893348.44000000088</v>
      </c>
      <c r="H181" s="89">
        <v>-1215329.2100000002</v>
      </c>
      <c r="I181" s="89">
        <v>0</v>
      </c>
      <c r="J181" s="89">
        <v>916061.57999999938</v>
      </c>
      <c r="K181" s="89">
        <v>1864375.3</v>
      </c>
      <c r="L181" s="89">
        <v>3186459.5599999996</v>
      </c>
      <c r="M181" s="89">
        <v>4222346.8499999996</v>
      </c>
      <c r="N181" s="89">
        <v>5274910.21</v>
      </c>
      <c r="O181" s="89">
        <v>6502884.4999999991</v>
      </c>
      <c r="P181" s="89">
        <v>7611545.9099999992</v>
      </c>
      <c r="Q181" s="89">
        <v>8720252.6399999987</v>
      </c>
      <c r="R181" s="89">
        <v>9829004.6799999997</v>
      </c>
      <c r="S181" s="89">
        <v>10937302.029999999</v>
      </c>
      <c r="T181" s="89">
        <v>12046144.689999999</v>
      </c>
      <c r="U181" s="89">
        <v>13155646.379999999</v>
      </c>
      <c r="V181" s="89">
        <v>14265193.379999999</v>
      </c>
      <c r="W181" s="89">
        <v>15374785.689999999</v>
      </c>
      <c r="X181" s="89">
        <v>16484423.309999999</v>
      </c>
      <c r="Y181" s="89">
        <v>17594106.25</v>
      </c>
      <c r="Z181" s="89">
        <v>18703834.5</v>
      </c>
      <c r="AA181" s="89">
        <v>19813608.059999999</v>
      </c>
      <c r="AB181" s="89">
        <v>21184126.249999996</v>
      </c>
      <c r="AC181" s="89">
        <v>22554644.439999994</v>
      </c>
      <c r="AD181" s="89">
        <v>23925162.629999992</v>
      </c>
      <c r="AE181" s="89">
        <v>25295680.819999989</v>
      </c>
      <c r="AF181" s="89">
        <v>26666199.009999987</v>
      </c>
      <c r="AG181" s="89">
        <v>28036717.199999984</v>
      </c>
      <c r="AH181" s="89">
        <v>29407304.159999982</v>
      </c>
      <c r="AI181" s="89">
        <v>30777891.119999979</v>
      </c>
      <c r="AJ181" s="89">
        <v>32148478.079999976</v>
      </c>
      <c r="AK181" s="89">
        <v>33519065.039999973</v>
      </c>
      <c r="AL181" s="89">
        <v>34889651.99999997</v>
      </c>
      <c r="AM181" s="89">
        <v>36260238.959999971</v>
      </c>
      <c r="AN181" s="89">
        <v>37642905.084999971</v>
      </c>
      <c r="AO181" s="89">
        <v>39025571.229999974</v>
      </c>
      <c r="AP181" s="89">
        <v>40408237.374999978</v>
      </c>
      <c r="AQ181" s="89">
        <v>41790903.519999981</v>
      </c>
      <c r="AR181" s="89">
        <v>43173569.664999984</v>
      </c>
      <c r="AS181" s="89">
        <v>44556235.809999987</v>
      </c>
      <c r="AT181" s="89">
        <v>45938901.954999991</v>
      </c>
      <c r="AU181" s="89">
        <v>47321568.099999994</v>
      </c>
      <c r="AV181" s="89">
        <v>48704234.244999997</v>
      </c>
      <c r="AW181" s="89">
        <v>50087924.140000001</v>
      </c>
      <c r="AX181" s="89">
        <v>51471727.785000004</v>
      </c>
      <c r="AY181" s="89">
        <v>52855645.180000007</v>
      </c>
      <c r="AZ181" s="89">
        <v>54250261.870000012</v>
      </c>
      <c r="BA181" s="89">
        <v>55644878.600000016</v>
      </c>
      <c r="BB181" s="89">
        <v>57039495.330000021</v>
      </c>
      <c r="BC181" s="89">
        <v>58434112.060000025</v>
      </c>
      <c r="BD181" s="89">
        <v>59828728.790000029</v>
      </c>
      <c r="BE181" s="89">
        <v>61223345.520000033</v>
      </c>
      <c r="BF181" s="89">
        <v>62617962.250000037</v>
      </c>
      <c r="BG181" s="89">
        <v>64012578.980000041</v>
      </c>
      <c r="BH181" s="89">
        <v>65407195.710000046</v>
      </c>
      <c r="BI181" s="89">
        <v>66801812.44000005</v>
      </c>
      <c r="BJ181" s="89">
        <v>68196429.170000046</v>
      </c>
      <c r="BK181" s="89">
        <v>69591045.900000051</v>
      </c>
      <c r="BL181" s="89">
        <v>70982041.960000053</v>
      </c>
      <c r="BM181" s="89">
        <v>72382503.320000052</v>
      </c>
      <c r="BN181" s="89">
        <v>73782964.680000052</v>
      </c>
      <c r="BO181" s="89">
        <v>75183426.040000051</v>
      </c>
      <c r="BP181" s="89">
        <v>76583887.400000051</v>
      </c>
      <c r="BQ181" s="89">
        <v>77984348.76000005</v>
      </c>
      <c r="BR181" s="89">
        <v>79384810.120000049</v>
      </c>
      <c r="BS181" s="89">
        <v>80785271.480000049</v>
      </c>
      <c r="BT181" s="89">
        <v>82185732.840000048</v>
      </c>
      <c r="BU181" s="89">
        <v>83586194.200000048</v>
      </c>
      <c r="BV181" s="89">
        <v>84986655.560000047</v>
      </c>
      <c r="BW181" s="89">
        <v>86387116.920000046</v>
      </c>
      <c r="BX181" s="111">
        <v>6502884.4999999991</v>
      </c>
      <c r="BY181" s="111">
        <v>19813608.059999999</v>
      </c>
      <c r="BZ181" s="111">
        <v>36260238.959999971</v>
      </c>
      <c r="CA181" s="111">
        <v>52855645.180000007</v>
      </c>
      <c r="CB181" s="111">
        <v>69591045.900000051</v>
      </c>
      <c r="CC181" s="111">
        <v>86387116.920000046</v>
      </c>
      <c r="CD181" s="112">
        <v>58099.66</v>
      </c>
      <c r="CE181" s="112">
        <v>13156825.539999999</v>
      </c>
      <c r="CF181" s="112">
        <v>28036828.289999999</v>
      </c>
      <c r="CG181" s="112">
        <v>44556743.310000002</v>
      </c>
      <c r="CH181" s="112">
        <v>61223345.520000003</v>
      </c>
      <c r="CI181" s="112">
        <v>77985076.859999999</v>
      </c>
    </row>
    <row r="182" spans="1:87" x14ac:dyDescent="0.3">
      <c r="A182" s="189">
        <v>34344</v>
      </c>
      <c r="B182" s="180" t="s">
        <v>492</v>
      </c>
      <c r="C182" s="72">
        <v>10273552.369999997</v>
      </c>
      <c r="D182" s="89">
        <v>10327899.359999998</v>
      </c>
      <c r="E182" s="89">
        <v>10383848.049999999</v>
      </c>
      <c r="F182" s="89">
        <v>10441526.050000001</v>
      </c>
      <c r="G182" s="89">
        <v>10478755.700000001</v>
      </c>
      <c r="H182" s="89">
        <v>10526846.74</v>
      </c>
      <c r="I182" s="89">
        <v>10582574.77</v>
      </c>
      <c r="J182" s="89">
        <v>10631916.239999998</v>
      </c>
      <c r="K182" s="89">
        <v>10677398.309999997</v>
      </c>
      <c r="L182" s="89">
        <v>10739475.069999997</v>
      </c>
      <c r="M182" s="89">
        <v>10767170.439999996</v>
      </c>
      <c r="N182" s="89">
        <v>10790911.549999997</v>
      </c>
      <c r="O182" s="89">
        <v>10842478.809999997</v>
      </c>
      <c r="P182" s="89">
        <v>10586760.409999996</v>
      </c>
      <c r="Q182" s="89">
        <v>10640996.159999996</v>
      </c>
      <c r="R182" s="89">
        <v>10687638.609999996</v>
      </c>
      <c r="S182" s="89">
        <v>10740497.029999996</v>
      </c>
      <c r="T182" s="89">
        <v>10792884.979999995</v>
      </c>
      <c r="U182" s="89">
        <v>10845295.719999995</v>
      </c>
      <c r="V182" s="89">
        <v>10897239.239999995</v>
      </c>
      <c r="W182" s="89">
        <v>10949208.799999995</v>
      </c>
      <c r="X182" s="89">
        <v>11001204.399999995</v>
      </c>
      <c r="Y182" s="89">
        <v>11052736.039999995</v>
      </c>
      <c r="Z182" s="89">
        <v>11101356.979999995</v>
      </c>
      <c r="AA182" s="89">
        <v>11147576.739999995</v>
      </c>
      <c r="AB182" s="89">
        <v>11196786.679999994</v>
      </c>
      <c r="AC182" s="89">
        <v>11245996.619999994</v>
      </c>
      <c r="AD182" s="89">
        <v>11295206.559999993</v>
      </c>
      <c r="AE182" s="89">
        <v>11344416.499999993</v>
      </c>
      <c r="AF182" s="89">
        <v>11393626.439999992</v>
      </c>
      <c r="AG182" s="89">
        <v>11442836.379999992</v>
      </c>
      <c r="AH182" s="89">
        <v>11492046.319999991</v>
      </c>
      <c r="AI182" s="89">
        <v>11541256.25999999</v>
      </c>
      <c r="AJ182" s="89">
        <v>11590466.19999999</v>
      </c>
      <c r="AK182" s="89">
        <v>11639676.139999989</v>
      </c>
      <c r="AL182" s="89">
        <v>11688886.079999989</v>
      </c>
      <c r="AM182" s="89">
        <v>11738096.019999988</v>
      </c>
      <c r="AN182" s="89">
        <v>11787305.959999988</v>
      </c>
      <c r="AO182" s="89">
        <v>11836515.899999987</v>
      </c>
      <c r="AP182" s="89">
        <v>11885725.839999987</v>
      </c>
      <c r="AQ182" s="89">
        <v>11934935.779999986</v>
      </c>
      <c r="AR182" s="89">
        <v>11984145.719999986</v>
      </c>
      <c r="AS182" s="89">
        <v>12033355.659999985</v>
      </c>
      <c r="AT182" s="89">
        <v>12082565.599999985</v>
      </c>
      <c r="AU182" s="89">
        <v>12131775.539999984</v>
      </c>
      <c r="AV182" s="89">
        <v>12180985.479999984</v>
      </c>
      <c r="AW182" s="89">
        <v>12230195.419999983</v>
      </c>
      <c r="AX182" s="89">
        <v>12279405.359999983</v>
      </c>
      <c r="AY182" s="89">
        <v>12328615.299999982</v>
      </c>
      <c r="AZ182" s="89">
        <v>12377825.239999982</v>
      </c>
      <c r="BA182" s="89">
        <v>12427035.179999981</v>
      </c>
      <c r="BB182" s="89">
        <v>12476245.119999981</v>
      </c>
      <c r="BC182" s="89">
        <v>12525455.05999998</v>
      </c>
      <c r="BD182" s="89">
        <v>12574664.99999998</v>
      </c>
      <c r="BE182" s="89">
        <v>12623874.939999979</v>
      </c>
      <c r="BF182" s="89">
        <v>12673084.879999978</v>
      </c>
      <c r="BG182" s="89">
        <v>12722294.819999978</v>
      </c>
      <c r="BH182" s="89">
        <v>12771504.759999977</v>
      </c>
      <c r="BI182" s="89">
        <v>12820714.699999977</v>
      </c>
      <c r="BJ182" s="89">
        <v>12869924.639999976</v>
      </c>
      <c r="BK182" s="89">
        <v>12919134.579999976</v>
      </c>
      <c r="BL182" s="89">
        <v>12968344.519999975</v>
      </c>
      <c r="BM182" s="89">
        <v>13017554.459999975</v>
      </c>
      <c r="BN182" s="89">
        <v>13066764.399999974</v>
      </c>
      <c r="BO182" s="89">
        <v>13115974.339999974</v>
      </c>
      <c r="BP182" s="89">
        <v>13165184.279999973</v>
      </c>
      <c r="BQ182" s="89">
        <v>13214394.219999973</v>
      </c>
      <c r="BR182" s="89">
        <v>13263604.159999972</v>
      </c>
      <c r="BS182" s="89">
        <v>13312814.099999972</v>
      </c>
      <c r="BT182" s="89">
        <v>13362024.039999971</v>
      </c>
      <c r="BU182" s="89">
        <v>13411233.979999971</v>
      </c>
      <c r="BV182" s="89">
        <v>13460443.91999997</v>
      </c>
      <c r="BW182" s="89">
        <v>13509653.85999997</v>
      </c>
      <c r="BX182" s="111">
        <v>10842478.809999997</v>
      </c>
      <c r="BY182" s="111">
        <v>11147576.739999995</v>
      </c>
      <c r="BZ182" s="111">
        <v>11738096.019999988</v>
      </c>
      <c r="CA182" s="111">
        <v>12328615.299999982</v>
      </c>
      <c r="CB182" s="111">
        <v>12919134.579999976</v>
      </c>
      <c r="CC182" s="111">
        <v>13509653.85999997</v>
      </c>
      <c r="CD182" s="112">
        <v>10574181.039999999</v>
      </c>
      <c r="CE182" s="112">
        <v>10868144.15</v>
      </c>
      <c r="CF182" s="112">
        <v>11442836.380000001</v>
      </c>
      <c r="CG182" s="112">
        <v>12033355.66</v>
      </c>
      <c r="CH182" s="112">
        <v>12623874.939999999</v>
      </c>
      <c r="CI182" s="112">
        <v>13214394.220000001</v>
      </c>
    </row>
    <row r="183" spans="1:87" x14ac:dyDescent="0.3">
      <c r="A183" s="189">
        <v>34345</v>
      </c>
      <c r="B183" s="180" t="s">
        <v>493</v>
      </c>
      <c r="C183" s="72">
        <v>4273028.3199999994</v>
      </c>
      <c r="D183" s="89">
        <v>4673225.88</v>
      </c>
      <c r="E183" s="89">
        <v>5126924.42</v>
      </c>
      <c r="F183" s="89">
        <v>5600774.0699999994</v>
      </c>
      <c r="G183" s="89">
        <v>5939523.169999999</v>
      </c>
      <c r="H183" s="89">
        <v>6320837.4499999993</v>
      </c>
      <c r="I183" s="89">
        <v>6767117.6899999995</v>
      </c>
      <c r="J183" s="89">
        <v>7145888.8599999985</v>
      </c>
      <c r="K183" s="89">
        <v>7510850.3199999984</v>
      </c>
      <c r="L183" s="89">
        <v>8020008.0199999986</v>
      </c>
      <c r="M183" s="89">
        <v>8415915.6799999978</v>
      </c>
      <c r="N183" s="89">
        <v>8821037.6099999975</v>
      </c>
      <c r="O183" s="89">
        <v>9292356.5699999966</v>
      </c>
      <c r="P183" s="89">
        <v>9718417.5899999961</v>
      </c>
      <c r="Q183" s="89">
        <v>10144680.329999996</v>
      </c>
      <c r="R183" s="89">
        <v>10570436.039999997</v>
      </c>
      <c r="S183" s="89">
        <v>10993721.129999997</v>
      </c>
      <c r="T183" s="89">
        <v>11419360.599999998</v>
      </c>
      <c r="U183" s="89">
        <v>11845132.319999998</v>
      </c>
      <c r="V183" s="89">
        <v>12270762.229999999</v>
      </c>
      <c r="W183" s="89">
        <v>12696429.139999999</v>
      </c>
      <c r="X183" s="89">
        <v>13122133.039999999</v>
      </c>
      <c r="Y183" s="89">
        <v>13547698.939999999</v>
      </c>
      <c r="Z183" s="89">
        <v>13972255.639999999</v>
      </c>
      <c r="AA183" s="89">
        <v>14396000.979999999</v>
      </c>
      <c r="AB183" s="89">
        <v>14910074.994999997</v>
      </c>
      <c r="AC183" s="89">
        <v>15424149.029999997</v>
      </c>
      <c r="AD183" s="89">
        <v>15938223.064999998</v>
      </c>
      <c r="AE183" s="89">
        <v>16452297.099999998</v>
      </c>
      <c r="AF183" s="89">
        <v>16966371.134999998</v>
      </c>
      <c r="AG183" s="89">
        <v>17480445.169999998</v>
      </c>
      <c r="AH183" s="89">
        <v>17994847.334999997</v>
      </c>
      <c r="AI183" s="89">
        <v>18509293.249999996</v>
      </c>
      <c r="AJ183" s="89">
        <v>19023782.914999995</v>
      </c>
      <c r="AK183" s="89">
        <v>19538316.329999994</v>
      </c>
      <c r="AL183" s="89">
        <v>20052893.494999994</v>
      </c>
      <c r="AM183" s="89">
        <v>20567514.409999993</v>
      </c>
      <c r="AN183" s="89">
        <v>21079929.074999992</v>
      </c>
      <c r="AO183" s="89">
        <v>21592343.739999991</v>
      </c>
      <c r="AP183" s="89">
        <v>22104758.40499999</v>
      </c>
      <c r="AQ183" s="89">
        <v>22617173.069999989</v>
      </c>
      <c r="AR183" s="89">
        <v>23129587.734999988</v>
      </c>
      <c r="AS183" s="89">
        <v>23642002.399999987</v>
      </c>
      <c r="AT183" s="89">
        <v>24154417.064999986</v>
      </c>
      <c r="AU183" s="89">
        <v>24666831.729999986</v>
      </c>
      <c r="AV183" s="89">
        <v>25179246.394999985</v>
      </c>
      <c r="AW183" s="89">
        <v>25691661.059999984</v>
      </c>
      <c r="AX183" s="89">
        <v>26204075.724999983</v>
      </c>
      <c r="AY183" s="89">
        <v>26716490.389999982</v>
      </c>
      <c r="AZ183" s="89">
        <v>27231780.054999981</v>
      </c>
      <c r="BA183" s="89">
        <v>27747069.71999998</v>
      </c>
      <c r="BB183" s="89">
        <v>28262359.384999979</v>
      </c>
      <c r="BC183" s="89">
        <v>28777649.049999978</v>
      </c>
      <c r="BD183" s="89">
        <v>29292938.714999977</v>
      </c>
      <c r="BE183" s="89">
        <v>29808228.379999977</v>
      </c>
      <c r="BF183" s="89">
        <v>30323518.044999976</v>
      </c>
      <c r="BG183" s="89">
        <v>30838807.709999975</v>
      </c>
      <c r="BH183" s="89">
        <v>31354097.374999974</v>
      </c>
      <c r="BI183" s="89">
        <v>31869387.039999973</v>
      </c>
      <c r="BJ183" s="89">
        <v>32384676.704999972</v>
      </c>
      <c r="BK183" s="89">
        <v>32899966.369999971</v>
      </c>
      <c r="BL183" s="89">
        <v>33417859.56999997</v>
      </c>
      <c r="BM183" s="89">
        <v>33935752.769999973</v>
      </c>
      <c r="BN183" s="89">
        <v>34453645.969999976</v>
      </c>
      <c r="BO183" s="89">
        <v>34971539.169999979</v>
      </c>
      <c r="BP183" s="89">
        <v>35489432.369999982</v>
      </c>
      <c r="BQ183" s="89">
        <v>36007325.569999985</v>
      </c>
      <c r="BR183" s="89">
        <v>36525218.769999988</v>
      </c>
      <c r="BS183" s="89">
        <v>37043111.969999991</v>
      </c>
      <c r="BT183" s="89">
        <v>37561005.169999994</v>
      </c>
      <c r="BU183" s="89">
        <v>38078898.369999997</v>
      </c>
      <c r="BV183" s="89">
        <v>38596791.57</v>
      </c>
      <c r="BW183" s="89">
        <v>39114684.770000003</v>
      </c>
      <c r="BX183" s="111">
        <v>9292356.5699999966</v>
      </c>
      <c r="BY183" s="111">
        <v>14396000.979999999</v>
      </c>
      <c r="BZ183" s="111">
        <v>20567514.409999993</v>
      </c>
      <c r="CA183" s="111">
        <v>26716490.389999982</v>
      </c>
      <c r="CB183" s="111">
        <v>32899966.369999971</v>
      </c>
      <c r="CC183" s="111">
        <v>39114684.770000003</v>
      </c>
      <c r="CD183" s="112">
        <v>6762114.4699999997</v>
      </c>
      <c r="CE183" s="112">
        <v>11845337.27</v>
      </c>
      <c r="CF183" s="112">
        <v>17481093.02</v>
      </c>
      <c r="CG183" s="112">
        <v>23642002.399999999</v>
      </c>
      <c r="CH183" s="112">
        <v>29808228.379999999</v>
      </c>
      <c r="CI183" s="112">
        <v>36007325.57</v>
      </c>
    </row>
    <row r="184" spans="1:87" x14ac:dyDescent="0.3">
      <c r="A184" s="189">
        <v>34346</v>
      </c>
      <c r="B184" s="180" t="s">
        <v>494</v>
      </c>
      <c r="C184" s="72">
        <v>4258475.0600000005</v>
      </c>
      <c r="D184" s="89">
        <v>4655697.6700000009</v>
      </c>
      <c r="E184" s="89">
        <v>5105641.0600000005</v>
      </c>
      <c r="F184" s="89">
        <v>5576426.4299999997</v>
      </c>
      <c r="G184" s="89">
        <v>5912728.1099999994</v>
      </c>
      <c r="H184" s="89">
        <v>6291287.4400000004</v>
      </c>
      <c r="I184" s="89">
        <v>6734341.5700000012</v>
      </c>
      <c r="J184" s="89">
        <v>7110364.8200000012</v>
      </c>
      <c r="K184" s="89">
        <v>7472695.3100000015</v>
      </c>
      <c r="L184" s="89">
        <v>7978182.4400000023</v>
      </c>
      <c r="M184" s="89">
        <v>8371223.1500000022</v>
      </c>
      <c r="N184" s="89">
        <v>8773430.3000000026</v>
      </c>
      <c r="O184" s="89">
        <v>9238780.0400000028</v>
      </c>
      <c r="P184" s="89">
        <v>9661771.8100000024</v>
      </c>
      <c r="Q184" s="89">
        <v>10084781.550000003</v>
      </c>
      <c r="R184" s="89">
        <v>10507284.250000002</v>
      </c>
      <c r="S184" s="89">
        <v>10929609.870000001</v>
      </c>
      <c r="T184" s="89">
        <v>11349409.860000001</v>
      </c>
      <c r="U184" s="89">
        <v>11772308.290000001</v>
      </c>
      <c r="V184" s="89">
        <v>12195064.91</v>
      </c>
      <c r="W184" s="89">
        <v>12617858.52</v>
      </c>
      <c r="X184" s="89">
        <v>13040689.129999999</v>
      </c>
      <c r="Y184" s="89">
        <v>13463381.729999999</v>
      </c>
      <c r="Z184" s="89">
        <v>13885065.129999999</v>
      </c>
      <c r="AA184" s="89">
        <v>14305937.169999998</v>
      </c>
      <c r="AB184" s="89">
        <v>14818210.099999998</v>
      </c>
      <c r="AC184" s="89">
        <v>15330483.029999997</v>
      </c>
      <c r="AD184" s="89">
        <v>15842755.959999997</v>
      </c>
      <c r="AE184" s="89">
        <v>16355028.889999997</v>
      </c>
      <c r="AF184" s="89">
        <v>16867301.819999997</v>
      </c>
      <c r="AG184" s="89">
        <v>17379574.749999996</v>
      </c>
      <c r="AH184" s="89">
        <v>17891847.679999996</v>
      </c>
      <c r="AI184" s="89">
        <v>18404120.609999996</v>
      </c>
      <c r="AJ184" s="89">
        <v>18916393.539999995</v>
      </c>
      <c r="AK184" s="89">
        <v>19428666.469999995</v>
      </c>
      <c r="AL184" s="89">
        <v>19940939.399999995</v>
      </c>
      <c r="AM184" s="89">
        <v>20453212.329999994</v>
      </c>
      <c r="AN184" s="89">
        <v>20959485.279999994</v>
      </c>
      <c r="AO184" s="89">
        <v>21465758.209999993</v>
      </c>
      <c r="AP184" s="89">
        <v>21972031.139999993</v>
      </c>
      <c r="AQ184" s="89">
        <v>22478304.069999993</v>
      </c>
      <c r="AR184" s="89">
        <v>22984576.999999993</v>
      </c>
      <c r="AS184" s="89">
        <v>23490849.929999992</v>
      </c>
      <c r="AT184" s="89">
        <v>23997122.859999992</v>
      </c>
      <c r="AU184" s="89">
        <v>24503395.789999992</v>
      </c>
      <c r="AV184" s="89">
        <v>25009668.719999991</v>
      </c>
      <c r="AW184" s="89">
        <v>25515941.649999991</v>
      </c>
      <c r="AX184" s="89">
        <v>26022214.579999991</v>
      </c>
      <c r="AY184" s="89">
        <v>26528487.50999999</v>
      </c>
      <c r="AZ184" s="89">
        <v>27038708.339999989</v>
      </c>
      <c r="BA184" s="89">
        <v>27548929.18999999</v>
      </c>
      <c r="BB184" s="89">
        <v>28059150.039999992</v>
      </c>
      <c r="BC184" s="89">
        <v>28569370.889999993</v>
      </c>
      <c r="BD184" s="89">
        <v>29079591.739999995</v>
      </c>
      <c r="BE184" s="89">
        <v>29589812.589999996</v>
      </c>
      <c r="BF184" s="89">
        <v>30100033.439999998</v>
      </c>
      <c r="BG184" s="89">
        <v>30610254.289999999</v>
      </c>
      <c r="BH184" s="89">
        <v>31120475.140000001</v>
      </c>
      <c r="BI184" s="89">
        <v>31630747.930000003</v>
      </c>
      <c r="BJ184" s="89">
        <v>32141020.720000006</v>
      </c>
      <c r="BK184" s="89">
        <v>32651293.510000009</v>
      </c>
      <c r="BL184" s="89">
        <v>33166361.510000009</v>
      </c>
      <c r="BM184" s="89">
        <v>33681429.510000005</v>
      </c>
      <c r="BN184" s="89">
        <v>34196497.510000005</v>
      </c>
      <c r="BO184" s="89">
        <v>34711565.510000005</v>
      </c>
      <c r="BP184" s="89">
        <v>35226633.510000005</v>
      </c>
      <c r="BQ184" s="89">
        <v>35741701.510000005</v>
      </c>
      <c r="BR184" s="89">
        <v>36256769.510000005</v>
      </c>
      <c r="BS184" s="89">
        <v>36771837.510000005</v>
      </c>
      <c r="BT184" s="89">
        <v>37286905.510000005</v>
      </c>
      <c r="BU184" s="89">
        <v>37801973.510000005</v>
      </c>
      <c r="BV184" s="89">
        <v>38317041.510000005</v>
      </c>
      <c r="BW184" s="89">
        <v>38832109.510000005</v>
      </c>
      <c r="BX184" s="111">
        <v>9238780.0400000028</v>
      </c>
      <c r="BY184" s="111">
        <v>14305937.169999998</v>
      </c>
      <c r="BZ184" s="111">
        <v>20453212.329999994</v>
      </c>
      <c r="CA184" s="111">
        <v>26528487.50999999</v>
      </c>
      <c r="CB184" s="111">
        <v>32651293.510000009</v>
      </c>
      <c r="CC184" s="111">
        <v>38832109.510000005</v>
      </c>
      <c r="CD184" s="112">
        <v>6729174.8799999999</v>
      </c>
      <c r="CE184" s="112">
        <v>11773226.33</v>
      </c>
      <c r="CF184" s="112">
        <v>17379574.75</v>
      </c>
      <c r="CG184" s="112">
        <v>23490849.93</v>
      </c>
      <c r="CH184" s="112">
        <v>29589836.559999999</v>
      </c>
      <c r="CI184" s="112">
        <v>35741701.509999998</v>
      </c>
    </row>
    <row r="185" spans="1:87" x14ac:dyDescent="0.3">
      <c r="A185" s="189">
        <v>34352</v>
      </c>
      <c r="B185" s="180" t="s">
        <v>495</v>
      </c>
      <c r="C185" s="72">
        <v>0</v>
      </c>
      <c r="D185" s="89">
        <v>0</v>
      </c>
      <c r="E185" s="89">
        <v>0</v>
      </c>
      <c r="F185" s="89">
        <v>0</v>
      </c>
      <c r="G185" s="89">
        <v>0</v>
      </c>
      <c r="H185" s="89">
        <v>0</v>
      </c>
      <c r="I185" s="89">
        <v>0</v>
      </c>
      <c r="J185" s="89">
        <v>0</v>
      </c>
      <c r="K185" s="89">
        <v>0</v>
      </c>
      <c r="L185" s="89">
        <v>0</v>
      </c>
      <c r="M185" s="89">
        <v>0</v>
      </c>
      <c r="N185" s="89">
        <v>0</v>
      </c>
      <c r="O185" s="89">
        <v>0</v>
      </c>
      <c r="P185" s="89">
        <v>0</v>
      </c>
      <c r="Q185" s="89">
        <v>0</v>
      </c>
      <c r="R185" s="89">
        <v>0</v>
      </c>
      <c r="S185" s="89">
        <v>0</v>
      </c>
      <c r="T185" s="89">
        <v>0</v>
      </c>
      <c r="U185" s="89">
        <v>0</v>
      </c>
      <c r="V185" s="89">
        <v>0</v>
      </c>
      <c r="W185" s="89">
        <v>0</v>
      </c>
      <c r="X185" s="89">
        <v>0</v>
      </c>
      <c r="Y185" s="89">
        <v>0</v>
      </c>
      <c r="Z185" s="89">
        <v>0</v>
      </c>
      <c r="AA185" s="89">
        <v>0</v>
      </c>
      <c r="AB185" s="89">
        <v>0</v>
      </c>
      <c r="AC185" s="89">
        <v>0</v>
      </c>
      <c r="AD185" s="89">
        <v>0</v>
      </c>
      <c r="AE185" s="89">
        <v>0</v>
      </c>
      <c r="AF185" s="89">
        <v>0</v>
      </c>
      <c r="AG185" s="89">
        <v>0</v>
      </c>
      <c r="AH185" s="89">
        <v>0</v>
      </c>
      <c r="AI185" s="89">
        <v>0</v>
      </c>
      <c r="AJ185" s="89">
        <v>0</v>
      </c>
      <c r="AK185" s="89">
        <v>0</v>
      </c>
      <c r="AL185" s="89">
        <v>0</v>
      </c>
      <c r="AM185" s="89">
        <v>0</v>
      </c>
      <c r="AN185" s="89">
        <v>0</v>
      </c>
      <c r="AO185" s="89">
        <v>0</v>
      </c>
      <c r="AP185" s="89">
        <v>0</v>
      </c>
      <c r="AQ185" s="89">
        <v>0</v>
      </c>
      <c r="AR185" s="89">
        <v>0</v>
      </c>
      <c r="AS185" s="89">
        <v>0</v>
      </c>
      <c r="AT185" s="89">
        <v>0</v>
      </c>
      <c r="AU185" s="89">
        <v>0</v>
      </c>
      <c r="AV185" s="89">
        <v>0</v>
      </c>
      <c r="AW185" s="89">
        <v>0</v>
      </c>
      <c r="AX185" s="89">
        <v>0</v>
      </c>
      <c r="AY185" s="89">
        <v>0</v>
      </c>
      <c r="AZ185" s="89">
        <v>0</v>
      </c>
      <c r="BA185" s="89">
        <v>0</v>
      </c>
      <c r="BB185" s="89">
        <v>0</v>
      </c>
      <c r="BC185" s="89">
        <v>0</v>
      </c>
      <c r="BD185" s="89">
        <v>0</v>
      </c>
      <c r="BE185" s="89">
        <v>0</v>
      </c>
      <c r="BF185" s="89">
        <v>0</v>
      </c>
      <c r="BG185" s="89">
        <v>0</v>
      </c>
      <c r="BH185" s="89">
        <v>0</v>
      </c>
      <c r="BI185" s="89">
        <v>0</v>
      </c>
      <c r="BJ185" s="89">
        <v>0</v>
      </c>
      <c r="BK185" s="89">
        <v>0</v>
      </c>
      <c r="BL185" s="89">
        <v>0</v>
      </c>
      <c r="BM185" s="89">
        <v>0</v>
      </c>
      <c r="BN185" s="89">
        <v>0</v>
      </c>
      <c r="BO185" s="89">
        <v>0</v>
      </c>
      <c r="BP185" s="89">
        <v>0</v>
      </c>
      <c r="BQ185" s="89">
        <v>0</v>
      </c>
      <c r="BR185" s="89">
        <v>0</v>
      </c>
      <c r="BS185" s="89">
        <v>0</v>
      </c>
      <c r="BT185" s="89">
        <v>0</v>
      </c>
      <c r="BU185" s="89">
        <v>0</v>
      </c>
      <c r="BV185" s="89">
        <v>0</v>
      </c>
      <c r="BW185" s="89">
        <v>0</v>
      </c>
      <c r="BX185" s="111">
        <v>0</v>
      </c>
      <c r="BY185" s="111">
        <v>0</v>
      </c>
      <c r="BZ185" s="111">
        <v>0</v>
      </c>
      <c r="CA185" s="111">
        <v>0</v>
      </c>
      <c r="CB185" s="111">
        <v>0</v>
      </c>
      <c r="CC185" s="111">
        <v>0</v>
      </c>
      <c r="CD185" s="112">
        <v>0</v>
      </c>
      <c r="CE185" s="112">
        <v>0</v>
      </c>
      <c r="CF185" s="112">
        <v>0</v>
      </c>
      <c r="CG185" s="112">
        <v>0</v>
      </c>
      <c r="CH185" s="112">
        <v>0</v>
      </c>
      <c r="CI185" s="112">
        <v>0</v>
      </c>
    </row>
    <row r="186" spans="1:87" x14ac:dyDescent="0.3">
      <c r="A186" s="189">
        <v>34380</v>
      </c>
      <c r="B186" s="180" t="s">
        <v>496</v>
      </c>
      <c r="C186" s="72">
        <v>2317540.2700000009</v>
      </c>
      <c r="D186" s="89">
        <v>2352203.060000001</v>
      </c>
      <c r="E186" s="89">
        <v>2394910.8600000008</v>
      </c>
      <c r="F186" s="89">
        <v>2419356.7900000005</v>
      </c>
      <c r="G186" s="89">
        <v>2526070.5700000003</v>
      </c>
      <c r="H186" s="89">
        <v>2556661.1800000006</v>
      </c>
      <c r="I186" s="89">
        <v>2602744.5800000005</v>
      </c>
      <c r="J186" s="89">
        <v>2633829.6500000004</v>
      </c>
      <c r="K186" s="89">
        <v>2663337.4400000004</v>
      </c>
      <c r="L186" s="89">
        <v>2701990.97</v>
      </c>
      <c r="M186" s="89">
        <v>2733866.66</v>
      </c>
      <c r="N186" s="89">
        <v>2758521.64</v>
      </c>
      <c r="O186" s="89">
        <v>2789897.93</v>
      </c>
      <c r="P186" s="89">
        <v>2743180.13</v>
      </c>
      <c r="Q186" s="89">
        <v>2754756.75</v>
      </c>
      <c r="R186" s="89">
        <v>2756381.64</v>
      </c>
      <c r="S186" s="89">
        <v>2735785.7800000003</v>
      </c>
      <c r="T186" s="89">
        <v>2746216.77</v>
      </c>
      <c r="U186" s="89">
        <v>2742480.8600000003</v>
      </c>
      <c r="V186" s="89">
        <v>2755299.6300000008</v>
      </c>
      <c r="W186" s="89">
        <v>2773422.1100000013</v>
      </c>
      <c r="X186" s="89">
        <v>2783839.8550000014</v>
      </c>
      <c r="Y186" s="89">
        <v>2794392.8700000015</v>
      </c>
      <c r="Z186" s="89">
        <v>2805081.1650000014</v>
      </c>
      <c r="AA186" s="89">
        <v>2663150.1200000015</v>
      </c>
      <c r="AB186" s="89">
        <v>2668536.310000001</v>
      </c>
      <c r="AC186" s="89">
        <v>2674134.0550000006</v>
      </c>
      <c r="AD186" s="89">
        <v>2679943.3400000003</v>
      </c>
      <c r="AE186" s="89">
        <v>2633045.6500000004</v>
      </c>
      <c r="AF186" s="89">
        <v>2645747.8300000005</v>
      </c>
      <c r="AG186" s="89">
        <v>2658621.5100000007</v>
      </c>
      <c r="AH186" s="89">
        <v>2671666.6900000009</v>
      </c>
      <c r="AI186" s="89">
        <v>2684883.370000001</v>
      </c>
      <c r="AJ186" s="89">
        <v>2653271.5500000012</v>
      </c>
      <c r="AK186" s="89">
        <v>2664220.4500000011</v>
      </c>
      <c r="AL186" s="89">
        <v>2636269.7800000007</v>
      </c>
      <c r="AM186" s="89">
        <v>2332003.7500000005</v>
      </c>
      <c r="AN186" s="89">
        <v>2223924.145</v>
      </c>
      <c r="AO186" s="89">
        <v>2116963.9299999997</v>
      </c>
      <c r="AP186" s="89">
        <v>2011123.1149999998</v>
      </c>
      <c r="AQ186" s="89">
        <v>1939075.7649999997</v>
      </c>
      <c r="AR186" s="89">
        <v>1875964.4499999995</v>
      </c>
      <c r="AS186" s="89">
        <v>1860310.1549999993</v>
      </c>
      <c r="AT186" s="89">
        <v>1837118.8649999993</v>
      </c>
      <c r="AU186" s="89">
        <v>1843560.9399999992</v>
      </c>
      <c r="AV186" s="89">
        <v>1850541.0049999992</v>
      </c>
      <c r="AW186" s="89">
        <v>1829222.0249999992</v>
      </c>
      <c r="AX186" s="89">
        <v>1817032.7199999993</v>
      </c>
      <c r="AY186" s="89">
        <v>1523118.7549999992</v>
      </c>
      <c r="AZ186" s="89">
        <v>1507450.2249999992</v>
      </c>
      <c r="BA186" s="89">
        <v>1491999.804999999</v>
      </c>
      <c r="BB186" s="89">
        <v>1476767.5449999988</v>
      </c>
      <c r="BC186" s="89">
        <v>1461753.4549999987</v>
      </c>
      <c r="BD186" s="89">
        <v>1446957.5349999985</v>
      </c>
      <c r="BE186" s="89">
        <v>1432379.7749999983</v>
      </c>
      <c r="BF186" s="89">
        <v>1418020.1849999982</v>
      </c>
      <c r="BG186" s="89">
        <v>1403878.764999998</v>
      </c>
      <c r="BH186" s="89">
        <v>1389955.5049999978</v>
      </c>
      <c r="BI186" s="89">
        <v>1376250.4149999977</v>
      </c>
      <c r="BJ186" s="89">
        <v>1219013.4949999976</v>
      </c>
      <c r="BK186" s="89">
        <v>874861.53499999759</v>
      </c>
      <c r="BL186" s="89">
        <v>944091.53499999759</v>
      </c>
      <c r="BM186" s="89">
        <v>1013353.0349999976</v>
      </c>
      <c r="BN186" s="89">
        <v>1082646.0349999976</v>
      </c>
      <c r="BO186" s="89">
        <v>1151970.5349999976</v>
      </c>
      <c r="BP186" s="89">
        <v>1221326.5349999976</v>
      </c>
      <c r="BQ186" s="89">
        <v>1290714.0349999976</v>
      </c>
      <c r="BR186" s="89">
        <v>1360133.0349999976</v>
      </c>
      <c r="BS186" s="89">
        <v>1429583.5349999976</v>
      </c>
      <c r="BT186" s="89">
        <v>1339065.5349999976</v>
      </c>
      <c r="BU186" s="89">
        <v>1410595.0349999976</v>
      </c>
      <c r="BV186" s="89">
        <v>1482156.0349999976</v>
      </c>
      <c r="BW186" s="89">
        <v>1353748.5349999976</v>
      </c>
      <c r="BX186" s="111">
        <v>2789897.93</v>
      </c>
      <c r="BY186" s="111">
        <v>2663150.1200000015</v>
      </c>
      <c r="BZ186" s="111">
        <v>2332003.7500000005</v>
      </c>
      <c r="CA186" s="111">
        <v>1523118.7549999992</v>
      </c>
      <c r="CB186" s="111">
        <v>874861.53499999759</v>
      </c>
      <c r="CC186" s="111">
        <v>1353748.5349999976</v>
      </c>
      <c r="CD186" s="112">
        <v>2573148.58</v>
      </c>
      <c r="CE186" s="112">
        <v>2757221.97</v>
      </c>
      <c r="CF186" s="112">
        <v>2635807.2599999998</v>
      </c>
      <c r="CG186" s="112">
        <v>1927689.2</v>
      </c>
      <c r="CH186" s="112">
        <v>1386339</v>
      </c>
      <c r="CI186" s="112">
        <v>1227249.6100000001</v>
      </c>
    </row>
    <row r="187" spans="1:87" x14ac:dyDescent="0.3">
      <c r="A187" s="189">
        <v>34381</v>
      </c>
      <c r="B187" s="180" t="s">
        <v>497</v>
      </c>
      <c r="C187" s="72">
        <v>86112592.799999997</v>
      </c>
      <c r="D187" s="89">
        <v>86684260.840000004</v>
      </c>
      <c r="E187" s="89">
        <v>79953635.49000001</v>
      </c>
      <c r="F187" s="89">
        <v>80610815.590000018</v>
      </c>
      <c r="G187" s="89">
        <v>81220780.76000002</v>
      </c>
      <c r="H187" s="89">
        <v>81791405.480000019</v>
      </c>
      <c r="I187" s="89">
        <v>82414360.850000024</v>
      </c>
      <c r="J187" s="89">
        <v>83013128.780000031</v>
      </c>
      <c r="K187" s="89">
        <v>83628994.920000032</v>
      </c>
      <c r="L187" s="89">
        <v>84385183.600000024</v>
      </c>
      <c r="M187" s="89">
        <v>84115339.290000021</v>
      </c>
      <c r="N187" s="89">
        <v>84701262.440000027</v>
      </c>
      <c r="O187" s="89">
        <v>85208742.940000027</v>
      </c>
      <c r="P187" s="89">
        <v>85589153.820000038</v>
      </c>
      <c r="Q187" s="89">
        <v>86165777.280000031</v>
      </c>
      <c r="R187" s="89">
        <v>86698305.220000029</v>
      </c>
      <c r="S187" s="89">
        <v>87268828.040000021</v>
      </c>
      <c r="T187" s="89">
        <v>87792029.530000016</v>
      </c>
      <c r="U187" s="89">
        <v>88394551.670000017</v>
      </c>
      <c r="V187" s="89">
        <v>89004979.090000004</v>
      </c>
      <c r="W187" s="89">
        <v>89615515.489999995</v>
      </c>
      <c r="X187" s="89">
        <v>90225256.099999979</v>
      </c>
      <c r="Y187" s="89">
        <v>90835478.159999982</v>
      </c>
      <c r="Z187" s="89">
        <v>91446363.769999981</v>
      </c>
      <c r="AA187" s="89">
        <v>91770284.029999986</v>
      </c>
      <c r="AB187" s="89">
        <v>92340818.529999986</v>
      </c>
      <c r="AC187" s="89">
        <v>92911458.714999989</v>
      </c>
      <c r="AD187" s="89">
        <v>93482204.579999983</v>
      </c>
      <c r="AE187" s="89">
        <v>94051695.124999985</v>
      </c>
      <c r="AF187" s="89">
        <v>94630059.759999976</v>
      </c>
      <c r="AG187" s="89">
        <v>95344698.184999973</v>
      </c>
      <c r="AH187" s="89">
        <v>96058761.789999977</v>
      </c>
      <c r="AI187" s="89">
        <v>96773611.574999973</v>
      </c>
      <c r="AJ187" s="89">
        <v>97483122.529999971</v>
      </c>
      <c r="AK187" s="89">
        <v>98192739.164999977</v>
      </c>
      <c r="AL187" s="89">
        <v>98907905.979999974</v>
      </c>
      <c r="AM187" s="89">
        <v>99421053.704999968</v>
      </c>
      <c r="AN187" s="89">
        <v>100138495.62499997</v>
      </c>
      <c r="AO187" s="89">
        <v>100856043.23499997</v>
      </c>
      <c r="AP187" s="89">
        <v>101573696.52499996</v>
      </c>
      <c r="AQ187" s="89">
        <v>102291455.49499996</v>
      </c>
      <c r="AR187" s="89">
        <v>103009320.13499996</v>
      </c>
      <c r="AS187" s="89">
        <v>103727290.45499995</v>
      </c>
      <c r="AT187" s="89">
        <v>104441477.56499995</v>
      </c>
      <c r="AU187" s="89">
        <v>105159659.24499995</v>
      </c>
      <c r="AV187" s="89">
        <v>105862391.04999995</v>
      </c>
      <c r="AW187" s="89">
        <v>106565228.53499995</v>
      </c>
      <c r="AX187" s="89">
        <v>107283727.25499995</v>
      </c>
      <c r="AY187" s="89">
        <v>107776220.54499996</v>
      </c>
      <c r="AZ187" s="89">
        <v>108473378.77499996</v>
      </c>
      <c r="BA187" s="89">
        <v>109170854.03499997</v>
      </c>
      <c r="BB187" s="89">
        <v>109841424.11499996</v>
      </c>
      <c r="BC187" s="89">
        <v>110543422.34499997</v>
      </c>
      <c r="BD187" s="89">
        <v>111245737.61499996</v>
      </c>
      <c r="BE187" s="89">
        <v>111948369.91499996</v>
      </c>
      <c r="BF187" s="89">
        <v>112651319.25499997</v>
      </c>
      <c r="BG187" s="89">
        <v>113354585.63499996</v>
      </c>
      <c r="BH187" s="89">
        <v>114058169.04499996</v>
      </c>
      <c r="BI187" s="89">
        <v>114762069.49499996</v>
      </c>
      <c r="BJ187" s="89">
        <v>115466286.98499995</v>
      </c>
      <c r="BK187" s="89">
        <v>114732234.66499996</v>
      </c>
      <c r="BL187" s="89">
        <v>115485781.51499997</v>
      </c>
      <c r="BM187" s="89">
        <v>116239441.63499998</v>
      </c>
      <c r="BN187" s="89">
        <v>116993215.03499998</v>
      </c>
      <c r="BO187" s="89">
        <v>117745546.14999998</v>
      </c>
      <c r="BP187" s="89">
        <v>118499546.08999997</v>
      </c>
      <c r="BQ187" s="89">
        <v>119253659.29999998</v>
      </c>
      <c r="BR187" s="89">
        <v>120007108.00999999</v>
      </c>
      <c r="BS187" s="89">
        <v>120761447.77</v>
      </c>
      <c r="BT187" s="89">
        <v>121509677.63</v>
      </c>
      <c r="BU187" s="89">
        <v>122233805.47</v>
      </c>
      <c r="BV187" s="89">
        <v>122985466.63000001</v>
      </c>
      <c r="BW187" s="89">
        <v>123430563.62</v>
      </c>
      <c r="BX187" s="111">
        <v>85208742.940000027</v>
      </c>
      <c r="BY187" s="111">
        <v>91770284.029999986</v>
      </c>
      <c r="BZ187" s="111">
        <v>99421053.704999968</v>
      </c>
      <c r="CA187" s="111">
        <v>107776220.54499996</v>
      </c>
      <c r="CB187" s="111">
        <v>114732234.66499996</v>
      </c>
      <c r="CC187" s="111">
        <v>123430563.62</v>
      </c>
      <c r="CD187" s="112">
        <v>83372346.439999998</v>
      </c>
      <c r="CE187" s="112">
        <v>88462712.700000003</v>
      </c>
      <c r="CF187" s="112">
        <v>95489877.969999999</v>
      </c>
      <c r="CG187" s="112">
        <v>103700466.11</v>
      </c>
      <c r="CH187" s="112">
        <v>111848005.56999999</v>
      </c>
      <c r="CI187" s="112">
        <v>119221345.66</v>
      </c>
    </row>
    <row r="188" spans="1:87" x14ac:dyDescent="0.3">
      <c r="A188" s="189">
        <v>34382</v>
      </c>
      <c r="B188" s="180" t="s">
        <v>498</v>
      </c>
      <c r="C188" s="72">
        <v>7406450.0200000005</v>
      </c>
      <c r="D188" s="89">
        <v>7547925.830000001</v>
      </c>
      <c r="E188" s="89">
        <v>7706154.7800000012</v>
      </c>
      <c r="F188" s="89">
        <v>7845381.9400000013</v>
      </c>
      <c r="G188" s="89">
        <v>7976326.0800000019</v>
      </c>
      <c r="H188" s="89">
        <v>8113858.6300000018</v>
      </c>
      <c r="I188" s="89">
        <v>8264682.120000002</v>
      </c>
      <c r="J188" s="89">
        <v>8401674.8500000015</v>
      </c>
      <c r="K188" s="89">
        <v>8575686.7400000021</v>
      </c>
      <c r="L188" s="89">
        <v>8739242.2700000033</v>
      </c>
      <c r="M188" s="89">
        <v>8862628.4300000034</v>
      </c>
      <c r="N188" s="89">
        <v>9005004.1200000029</v>
      </c>
      <c r="O188" s="89">
        <v>9026163.8000000045</v>
      </c>
      <c r="P188" s="89">
        <v>9169155.070000004</v>
      </c>
      <c r="Q188" s="89">
        <v>9315480.8800000045</v>
      </c>
      <c r="R188" s="89">
        <v>9458049.6200000048</v>
      </c>
      <c r="S188" s="89">
        <v>9597103.6400000062</v>
      </c>
      <c r="T188" s="89">
        <v>9743635.4900000058</v>
      </c>
      <c r="U188" s="89">
        <v>9890175.5100000054</v>
      </c>
      <c r="V188" s="89">
        <v>10036723.690000005</v>
      </c>
      <c r="W188" s="89">
        <v>10178552.770000005</v>
      </c>
      <c r="X188" s="89">
        <v>10324603.590000005</v>
      </c>
      <c r="Y188" s="89">
        <v>10470672.230000006</v>
      </c>
      <c r="Z188" s="89">
        <v>10616758.690000005</v>
      </c>
      <c r="AA188" s="89">
        <v>10409071.580000006</v>
      </c>
      <c r="AB188" s="89">
        <v>10522538.650000006</v>
      </c>
      <c r="AC188" s="89">
        <v>10636527.370000007</v>
      </c>
      <c r="AD188" s="89">
        <v>10750416.030000009</v>
      </c>
      <c r="AE188" s="89">
        <v>10864206.530000011</v>
      </c>
      <c r="AF188" s="89">
        <v>10978054.890000012</v>
      </c>
      <c r="AG188" s="89">
        <v>11092115.110000012</v>
      </c>
      <c r="AH188" s="89">
        <v>11205923.270000014</v>
      </c>
      <c r="AI188" s="89">
        <v>11320099.200000016</v>
      </c>
      <c r="AJ188" s="89">
        <v>11434176.980000017</v>
      </c>
      <c r="AK188" s="89">
        <v>11529811.110000018</v>
      </c>
      <c r="AL188" s="89">
        <v>11314564.050000019</v>
      </c>
      <c r="AM188" s="89">
        <v>10809734.94000002</v>
      </c>
      <c r="AN188" s="89">
        <v>10911809.57500002</v>
      </c>
      <c r="AO188" s="89">
        <v>11021074.67000002</v>
      </c>
      <c r="AP188" s="89">
        <v>11130549.37500002</v>
      </c>
      <c r="AQ188" s="89">
        <v>11240233.69000002</v>
      </c>
      <c r="AR188" s="89">
        <v>11350127.615000021</v>
      </c>
      <c r="AS188" s="89">
        <v>11460231.150000021</v>
      </c>
      <c r="AT188" s="89">
        <v>11570544.29500002</v>
      </c>
      <c r="AU188" s="89">
        <v>11681067.050000021</v>
      </c>
      <c r="AV188" s="89">
        <v>11791797.495000022</v>
      </c>
      <c r="AW188" s="89">
        <v>11733663.540000021</v>
      </c>
      <c r="AX188" s="89">
        <v>11839337.305000022</v>
      </c>
      <c r="AY188" s="89">
        <v>11745321.130000023</v>
      </c>
      <c r="AZ188" s="89">
        <v>11847444.435000023</v>
      </c>
      <c r="BA188" s="89">
        <v>11949681.680000024</v>
      </c>
      <c r="BB188" s="89">
        <v>12052032.875000024</v>
      </c>
      <c r="BC188" s="89">
        <v>12154498.020000024</v>
      </c>
      <c r="BD188" s="89">
        <v>12257077.115000024</v>
      </c>
      <c r="BE188" s="89">
        <v>12359770.150000025</v>
      </c>
      <c r="BF188" s="89">
        <v>12462577.135000026</v>
      </c>
      <c r="BG188" s="89">
        <v>12565498.070000026</v>
      </c>
      <c r="BH188" s="89">
        <v>12668531.905000027</v>
      </c>
      <c r="BI188" s="89">
        <v>12771679.700000029</v>
      </c>
      <c r="BJ188" s="89">
        <v>12874941.45500003</v>
      </c>
      <c r="BK188" s="89">
        <v>11955250.31000003</v>
      </c>
      <c r="BL188" s="89">
        <v>12104674.110000029</v>
      </c>
      <c r="BM188" s="89">
        <v>12254211.850000029</v>
      </c>
      <c r="BN188" s="89">
        <v>12403863.540000029</v>
      </c>
      <c r="BO188" s="89">
        <v>12553629.180000028</v>
      </c>
      <c r="BP188" s="89">
        <v>12703508.770000027</v>
      </c>
      <c r="BQ188" s="89">
        <v>12853502.300000027</v>
      </c>
      <c r="BR188" s="89">
        <v>13003609.780000027</v>
      </c>
      <c r="BS188" s="89">
        <v>13153831.210000027</v>
      </c>
      <c r="BT188" s="89">
        <v>13304165.540000027</v>
      </c>
      <c r="BU188" s="89">
        <v>13454613.830000028</v>
      </c>
      <c r="BV188" s="89">
        <v>13605176.080000028</v>
      </c>
      <c r="BW188" s="89">
        <v>13595852.290000029</v>
      </c>
      <c r="BX188" s="111">
        <v>9026163.8000000045</v>
      </c>
      <c r="BY188" s="111">
        <v>10409071.580000006</v>
      </c>
      <c r="BZ188" s="111">
        <v>10809734.94000002</v>
      </c>
      <c r="CA188" s="111">
        <v>11745321.130000023</v>
      </c>
      <c r="CB188" s="111">
        <v>11955250.31000003</v>
      </c>
      <c r="CC188" s="111">
        <v>13595852.290000029</v>
      </c>
      <c r="CD188" s="112">
        <v>8267013.8200000003</v>
      </c>
      <c r="CE188" s="112">
        <v>9864318.9700000007</v>
      </c>
      <c r="CF188" s="112">
        <v>10989787.67</v>
      </c>
      <c r="CG188" s="112">
        <v>11406576.289999999</v>
      </c>
      <c r="CH188" s="112">
        <v>12281869.539999999</v>
      </c>
      <c r="CI188" s="112">
        <v>12841991.449999999</v>
      </c>
    </row>
    <row r="189" spans="1:87" x14ac:dyDescent="0.3">
      <c r="A189" s="189">
        <v>34383</v>
      </c>
      <c r="B189" s="180" t="s">
        <v>499</v>
      </c>
      <c r="C189" s="72">
        <v>20732635.940000009</v>
      </c>
      <c r="D189" s="89">
        <v>20842098.780000009</v>
      </c>
      <c r="E189" s="89">
        <v>20963048.81000001</v>
      </c>
      <c r="F189" s="89">
        <v>21071712.820000011</v>
      </c>
      <c r="G189" s="89">
        <v>21173064.250000015</v>
      </c>
      <c r="H189" s="89">
        <v>21278443.780000016</v>
      </c>
      <c r="I189" s="89">
        <v>21398021.010000017</v>
      </c>
      <c r="J189" s="89">
        <v>21503774.330000021</v>
      </c>
      <c r="K189" s="89">
        <v>21605569.750000022</v>
      </c>
      <c r="L189" s="89">
        <v>21738747.780000024</v>
      </c>
      <c r="M189" s="89">
        <v>21847769.940000024</v>
      </c>
      <c r="N189" s="89">
        <v>21958072.720000025</v>
      </c>
      <c r="O189" s="89">
        <v>22078701.680000026</v>
      </c>
      <c r="P189" s="89">
        <v>22193664.190000027</v>
      </c>
      <c r="Q189" s="89">
        <v>22307903.00000003</v>
      </c>
      <c r="R189" s="89">
        <v>22418586.990000032</v>
      </c>
      <c r="S189" s="89">
        <v>22526928.760000031</v>
      </c>
      <c r="T189" s="89">
        <v>22642031.57000003</v>
      </c>
      <c r="U189" s="89">
        <v>22746202.380000029</v>
      </c>
      <c r="V189" s="89">
        <v>22861436.380000029</v>
      </c>
      <c r="W189" s="89">
        <v>22971943.110000029</v>
      </c>
      <c r="X189" s="89">
        <v>23086642.920000028</v>
      </c>
      <c r="Y189" s="89">
        <v>23201349.820000026</v>
      </c>
      <c r="Z189" s="89">
        <v>23316063.810000025</v>
      </c>
      <c r="AA189" s="89">
        <v>23362826.240000024</v>
      </c>
      <c r="AB189" s="89">
        <v>23435732.950000025</v>
      </c>
      <c r="AC189" s="89">
        <v>23508639.660000026</v>
      </c>
      <c r="AD189" s="89">
        <v>23581546.370000027</v>
      </c>
      <c r="AE189" s="89">
        <v>23654453.080000028</v>
      </c>
      <c r="AF189" s="89">
        <v>23727359.790000029</v>
      </c>
      <c r="AG189" s="89">
        <v>23800266.50000003</v>
      </c>
      <c r="AH189" s="89">
        <v>23873173.210000031</v>
      </c>
      <c r="AI189" s="89">
        <v>23946079.920000032</v>
      </c>
      <c r="AJ189" s="89">
        <v>24018986.630000032</v>
      </c>
      <c r="AK189" s="89">
        <v>24091893.340000033</v>
      </c>
      <c r="AL189" s="89">
        <v>24164800.050000034</v>
      </c>
      <c r="AM189" s="89">
        <v>23847746.410000034</v>
      </c>
      <c r="AN189" s="89">
        <v>23907549.160000034</v>
      </c>
      <c r="AO189" s="89">
        <v>23967472.750000034</v>
      </c>
      <c r="AP189" s="89">
        <v>24027517.190000031</v>
      </c>
      <c r="AQ189" s="89">
        <v>24087682.48000003</v>
      </c>
      <c r="AR189" s="89">
        <v>24147968.610000029</v>
      </c>
      <c r="AS189" s="89">
        <v>23920825.730000027</v>
      </c>
      <c r="AT189" s="89">
        <v>23983519.770000026</v>
      </c>
      <c r="AU189" s="89">
        <v>24046334.660000023</v>
      </c>
      <c r="AV189" s="89">
        <v>24109268.470000021</v>
      </c>
      <c r="AW189" s="89">
        <v>24172323.140000023</v>
      </c>
      <c r="AX189" s="89">
        <v>24235498.680000022</v>
      </c>
      <c r="AY189" s="89">
        <v>24198795.080000021</v>
      </c>
      <c r="AZ189" s="89">
        <v>24270288.78000002</v>
      </c>
      <c r="BA189" s="89">
        <v>24341848.180000018</v>
      </c>
      <c r="BB189" s="89">
        <v>24413473.270000018</v>
      </c>
      <c r="BC189" s="89">
        <v>24485164.060000017</v>
      </c>
      <c r="BD189" s="89">
        <v>24556920.540000018</v>
      </c>
      <c r="BE189" s="89">
        <v>24628742.710000016</v>
      </c>
      <c r="BF189" s="89">
        <v>24700630.580000017</v>
      </c>
      <c r="BG189" s="89">
        <v>24772584.140000015</v>
      </c>
      <c r="BH189" s="89">
        <v>24844602.350000013</v>
      </c>
      <c r="BI189" s="89">
        <v>24916686.260000013</v>
      </c>
      <c r="BJ189" s="89">
        <v>24988835.870000012</v>
      </c>
      <c r="BK189" s="89">
        <v>24831051.180000011</v>
      </c>
      <c r="BL189" s="89">
        <v>24905065.910000011</v>
      </c>
      <c r="BM189" s="89">
        <v>24979146.340000011</v>
      </c>
      <c r="BN189" s="89">
        <v>25053292.460000012</v>
      </c>
      <c r="BO189" s="89">
        <v>25127504.280000012</v>
      </c>
      <c r="BP189" s="89">
        <v>25201781.79000001</v>
      </c>
      <c r="BQ189" s="89">
        <v>25276124.99000001</v>
      </c>
      <c r="BR189" s="89">
        <v>25350533.890000008</v>
      </c>
      <c r="BS189" s="89">
        <v>25425008.480000008</v>
      </c>
      <c r="BT189" s="89">
        <v>25499547.720000006</v>
      </c>
      <c r="BU189" s="89">
        <v>25574152.660000004</v>
      </c>
      <c r="BV189" s="89">
        <v>25648823.300000004</v>
      </c>
      <c r="BW189" s="89">
        <v>25723559.640000004</v>
      </c>
      <c r="BX189" s="111">
        <v>22078701.680000026</v>
      </c>
      <c r="BY189" s="111">
        <v>23362826.240000024</v>
      </c>
      <c r="BZ189" s="111">
        <v>23847746.410000034</v>
      </c>
      <c r="CA189" s="111">
        <v>24198795.080000021</v>
      </c>
      <c r="CB189" s="111">
        <v>24831051.180000011</v>
      </c>
      <c r="CC189" s="111">
        <v>25723559.640000004</v>
      </c>
      <c r="CD189" s="112">
        <v>21399358.579999998</v>
      </c>
      <c r="CE189" s="112">
        <v>22747252.370000001</v>
      </c>
      <c r="CF189" s="112">
        <v>23770269.550000001</v>
      </c>
      <c r="CG189" s="112">
        <v>24050192.469999999</v>
      </c>
      <c r="CH189" s="112">
        <v>24611509.460000001</v>
      </c>
      <c r="CI189" s="112">
        <v>25276584.050000001</v>
      </c>
    </row>
    <row r="190" spans="1:87" x14ac:dyDescent="0.3">
      <c r="A190" s="189">
        <v>34384</v>
      </c>
      <c r="B190" s="180" t="s">
        <v>500</v>
      </c>
      <c r="C190" s="72">
        <v>5964026.3199999984</v>
      </c>
      <c r="D190" s="89">
        <v>6070885.1099999985</v>
      </c>
      <c r="E190" s="89">
        <v>6164564.8899999987</v>
      </c>
      <c r="F190" s="89">
        <v>6268327.4999999991</v>
      </c>
      <c r="G190" s="89">
        <v>6369585.2399999993</v>
      </c>
      <c r="H190" s="89">
        <v>6473426.79</v>
      </c>
      <c r="I190" s="89">
        <v>6587759.8400000008</v>
      </c>
      <c r="J190" s="89">
        <v>6691175.3200000012</v>
      </c>
      <c r="K190" s="89">
        <v>6792368.5000000019</v>
      </c>
      <c r="L190" s="89">
        <v>6916751.7600000016</v>
      </c>
      <c r="M190" s="89">
        <v>6948810.8200000022</v>
      </c>
      <c r="N190" s="89">
        <v>7026112.1600000029</v>
      </c>
      <c r="O190" s="89">
        <v>7142964.9100000029</v>
      </c>
      <c r="P190" s="89">
        <v>7253831.1800000025</v>
      </c>
      <c r="Q190" s="89">
        <v>7364697.450000002</v>
      </c>
      <c r="R190" s="89">
        <v>7461945.5800000019</v>
      </c>
      <c r="S190" s="89">
        <v>7566504.5700000022</v>
      </c>
      <c r="T190" s="89">
        <v>7677686.3500000024</v>
      </c>
      <c r="U190" s="89">
        <v>7778072.9800000023</v>
      </c>
      <c r="V190" s="89">
        <v>7889423.8800000027</v>
      </c>
      <c r="W190" s="89">
        <v>7996047.5100000035</v>
      </c>
      <c r="X190" s="89">
        <v>8106881.5600000033</v>
      </c>
      <c r="Y190" s="89">
        <v>8217724.8700000029</v>
      </c>
      <c r="Z190" s="89">
        <v>8328577.4400000032</v>
      </c>
      <c r="AA190" s="89">
        <v>8371480.6000000034</v>
      </c>
      <c r="AB190" s="89">
        <v>8469163.3300000038</v>
      </c>
      <c r="AC190" s="89">
        <v>8566846.0600000042</v>
      </c>
      <c r="AD190" s="89">
        <v>8664528.7900000047</v>
      </c>
      <c r="AE190" s="89">
        <v>8762211.5200000051</v>
      </c>
      <c r="AF190" s="89">
        <v>8859894.2500000056</v>
      </c>
      <c r="AG190" s="89">
        <v>8957576.980000006</v>
      </c>
      <c r="AH190" s="89">
        <v>9055259.7100000065</v>
      </c>
      <c r="AI190" s="89">
        <v>9152942.4400000069</v>
      </c>
      <c r="AJ190" s="89">
        <v>9250625.1700000074</v>
      </c>
      <c r="AK190" s="89">
        <v>9348307.9000000078</v>
      </c>
      <c r="AL190" s="89">
        <v>9445990.6300000083</v>
      </c>
      <c r="AM190" s="89">
        <v>8902291.2300000079</v>
      </c>
      <c r="AN190" s="89">
        <v>8992655.0900000073</v>
      </c>
      <c r="AO190" s="89">
        <v>9083237.1200000066</v>
      </c>
      <c r="AP190" s="89">
        <v>9174037.3100000061</v>
      </c>
      <c r="AQ190" s="89">
        <v>9265055.6700000055</v>
      </c>
      <c r="AR190" s="89">
        <v>9356292.2000000048</v>
      </c>
      <c r="AS190" s="89">
        <v>9137165.2300000042</v>
      </c>
      <c r="AT190" s="89">
        <v>9233062.0000000037</v>
      </c>
      <c r="AU190" s="89">
        <v>9329176.9400000032</v>
      </c>
      <c r="AV190" s="89">
        <v>9441551.7100000028</v>
      </c>
      <c r="AW190" s="89">
        <v>9506213.2900000028</v>
      </c>
      <c r="AX190" s="89">
        <v>9584613.0700000022</v>
      </c>
      <c r="AY190" s="89">
        <v>9704081.0400000028</v>
      </c>
      <c r="AZ190" s="89">
        <v>9853896.3100000024</v>
      </c>
      <c r="BA190" s="89">
        <v>10003830.180000002</v>
      </c>
      <c r="BB190" s="89">
        <v>10153882.65</v>
      </c>
      <c r="BC190" s="89">
        <v>10304053.720000001</v>
      </c>
      <c r="BD190" s="89">
        <v>10454343.390000001</v>
      </c>
      <c r="BE190" s="89">
        <v>10604751.66</v>
      </c>
      <c r="BF190" s="89">
        <v>10755278.52</v>
      </c>
      <c r="BG190" s="89">
        <v>10905923.979999999</v>
      </c>
      <c r="BH190" s="89">
        <v>11056686.989999998</v>
      </c>
      <c r="BI190" s="89">
        <v>11207568.609999999</v>
      </c>
      <c r="BJ190" s="89">
        <v>11358568.85</v>
      </c>
      <c r="BK190" s="89">
        <v>11309687.700000001</v>
      </c>
      <c r="BL190" s="89">
        <v>11463646.210000001</v>
      </c>
      <c r="BM190" s="89">
        <v>11617723.32</v>
      </c>
      <c r="BN190" s="89">
        <v>11771919.029999999</v>
      </c>
      <c r="BO190" s="89">
        <v>11926233.339999998</v>
      </c>
      <c r="BP190" s="89">
        <v>12080666.249999998</v>
      </c>
      <c r="BQ190" s="89">
        <v>12235217.759999998</v>
      </c>
      <c r="BR190" s="89">
        <v>12389887.859999998</v>
      </c>
      <c r="BS190" s="89">
        <v>12544676.559999997</v>
      </c>
      <c r="BT190" s="89">
        <v>12699582.809999997</v>
      </c>
      <c r="BU190" s="89">
        <v>12854607.669999998</v>
      </c>
      <c r="BV190" s="89">
        <v>13009751.149999999</v>
      </c>
      <c r="BW190" s="89">
        <v>13125013.239999998</v>
      </c>
      <c r="BX190" s="111">
        <v>7142964.9100000029</v>
      </c>
      <c r="BY190" s="111">
        <v>8371480.6000000034</v>
      </c>
      <c r="BZ190" s="111">
        <v>8902291.2300000079</v>
      </c>
      <c r="CA190" s="111">
        <v>9704081.0400000028</v>
      </c>
      <c r="CB190" s="111">
        <v>11309687.700000001</v>
      </c>
      <c r="CC190" s="111">
        <v>13125013.239999998</v>
      </c>
      <c r="CD190" s="112">
        <v>6570519.9400000004</v>
      </c>
      <c r="CE190" s="112">
        <v>7781218.3799999999</v>
      </c>
      <c r="CF190" s="112">
        <v>8908239.8900000006</v>
      </c>
      <c r="CG190" s="112">
        <v>9285340.9199999999</v>
      </c>
      <c r="CH190" s="112">
        <v>10590196.43</v>
      </c>
      <c r="CI190" s="112">
        <v>12232970.220000001</v>
      </c>
    </row>
    <row r="191" spans="1:87" x14ac:dyDescent="0.3">
      <c r="A191" s="189">
        <v>34385</v>
      </c>
      <c r="B191" s="180" t="s">
        <v>501</v>
      </c>
      <c r="C191" s="72">
        <v>4545747.9700000007</v>
      </c>
      <c r="D191" s="89">
        <v>4647187.9700000007</v>
      </c>
      <c r="E191" s="89">
        <v>4737461.72</v>
      </c>
      <c r="F191" s="89">
        <v>4835023.05</v>
      </c>
      <c r="G191" s="89">
        <v>4931944.7700000005</v>
      </c>
      <c r="H191" s="89">
        <v>5030723.5600000005</v>
      </c>
      <c r="I191" s="89">
        <v>5138845.0200000014</v>
      </c>
      <c r="J191" s="89">
        <v>5238065.620000002</v>
      </c>
      <c r="K191" s="89">
        <v>5335223.120000002</v>
      </c>
      <c r="L191" s="89">
        <v>5451786.7400000021</v>
      </c>
      <c r="M191" s="89">
        <v>5548811.0800000019</v>
      </c>
      <c r="N191" s="89">
        <v>5650358.4200000027</v>
      </c>
      <c r="O191" s="89">
        <v>5730401.6700000027</v>
      </c>
      <c r="P191" s="89">
        <v>5834864.7100000028</v>
      </c>
      <c r="Q191" s="89">
        <v>5939466.9800000023</v>
      </c>
      <c r="R191" s="89">
        <v>6033060.870000002</v>
      </c>
      <c r="S191" s="89">
        <v>6126184.1800000025</v>
      </c>
      <c r="T191" s="89">
        <v>6231164.2900000028</v>
      </c>
      <c r="U191" s="89">
        <v>6325601.4200000027</v>
      </c>
      <c r="V191" s="89">
        <v>6430757.2500000028</v>
      </c>
      <c r="W191" s="89">
        <v>6531185.8100000033</v>
      </c>
      <c r="X191" s="89">
        <v>6635829.5200000033</v>
      </c>
      <c r="Y191" s="89">
        <v>6740483.0800000029</v>
      </c>
      <c r="Z191" s="89">
        <v>6845146.4800000023</v>
      </c>
      <c r="AA191" s="89">
        <v>6881861.0700000022</v>
      </c>
      <c r="AB191" s="89">
        <v>6970817.0300000021</v>
      </c>
      <c r="AC191" s="89">
        <v>7059772.9900000021</v>
      </c>
      <c r="AD191" s="89">
        <v>7148728.950000002</v>
      </c>
      <c r="AE191" s="89">
        <v>7237684.910000002</v>
      </c>
      <c r="AF191" s="89">
        <v>7326640.870000002</v>
      </c>
      <c r="AG191" s="89">
        <v>7415596.8300000019</v>
      </c>
      <c r="AH191" s="89">
        <v>7504552.7900000019</v>
      </c>
      <c r="AI191" s="89">
        <v>7593508.7500000019</v>
      </c>
      <c r="AJ191" s="89">
        <v>7682464.7100000018</v>
      </c>
      <c r="AK191" s="89">
        <v>7771420.6700000018</v>
      </c>
      <c r="AL191" s="89">
        <v>7441724.0800000019</v>
      </c>
      <c r="AM191" s="89">
        <v>7246552.910000002</v>
      </c>
      <c r="AN191" s="89">
        <v>7329340.5400000019</v>
      </c>
      <c r="AO191" s="89">
        <v>7412351.6900000023</v>
      </c>
      <c r="AP191" s="89">
        <v>7495586.3500000024</v>
      </c>
      <c r="AQ191" s="89">
        <v>7579044.5300000021</v>
      </c>
      <c r="AR191" s="89">
        <v>7662726.2200000025</v>
      </c>
      <c r="AS191" s="89">
        <v>7746631.4200000027</v>
      </c>
      <c r="AT191" s="89">
        <v>7830760.1400000025</v>
      </c>
      <c r="AU191" s="89">
        <v>7915112.3700000029</v>
      </c>
      <c r="AV191" s="89">
        <v>8015729.7900000028</v>
      </c>
      <c r="AW191" s="89">
        <v>8069696.0400000028</v>
      </c>
      <c r="AX191" s="89">
        <v>8137430.8300000029</v>
      </c>
      <c r="AY191" s="89">
        <v>8126259.990000003</v>
      </c>
      <c r="AZ191" s="89">
        <v>8267121.3000000026</v>
      </c>
      <c r="BA191" s="89">
        <v>8408104.1200000029</v>
      </c>
      <c r="BB191" s="89">
        <v>8549208.4400000032</v>
      </c>
      <c r="BC191" s="89">
        <v>8690434.2700000033</v>
      </c>
      <c r="BD191" s="89">
        <v>8831781.6000000034</v>
      </c>
      <c r="BE191" s="89">
        <v>8973250.4400000032</v>
      </c>
      <c r="BF191" s="89">
        <v>9114840.7800000031</v>
      </c>
      <c r="BG191" s="89">
        <v>9256552.6300000027</v>
      </c>
      <c r="BH191" s="89">
        <v>9398384.9300000034</v>
      </c>
      <c r="BI191" s="89">
        <v>9540338.7500000037</v>
      </c>
      <c r="BJ191" s="89">
        <v>9682414.0900000036</v>
      </c>
      <c r="BK191" s="89">
        <v>9824610.9500000048</v>
      </c>
      <c r="BL191" s="89">
        <v>9966930.3800000045</v>
      </c>
      <c r="BM191" s="89">
        <v>10109371.320000004</v>
      </c>
      <c r="BN191" s="89">
        <v>10251933.770000003</v>
      </c>
      <c r="BO191" s="89">
        <v>10394617.720000003</v>
      </c>
      <c r="BP191" s="89">
        <v>10537423.180000002</v>
      </c>
      <c r="BQ191" s="89">
        <v>10680350.140000001</v>
      </c>
      <c r="BR191" s="89">
        <v>10823398.609999999</v>
      </c>
      <c r="BS191" s="89">
        <v>10966568.579999998</v>
      </c>
      <c r="BT191" s="89">
        <v>11109859.01</v>
      </c>
      <c r="BU191" s="89">
        <v>11253270.960000001</v>
      </c>
      <c r="BV191" s="89">
        <v>11396804.430000002</v>
      </c>
      <c r="BW191" s="89">
        <v>11300459.420000002</v>
      </c>
      <c r="BX191" s="111">
        <v>5730401.6700000027</v>
      </c>
      <c r="BY191" s="111">
        <v>6881861.0700000022</v>
      </c>
      <c r="BZ191" s="111">
        <v>7246552.910000002</v>
      </c>
      <c r="CA191" s="111">
        <v>8126259.990000003</v>
      </c>
      <c r="CB191" s="111">
        <v>9824610.9500000048</v>
      </c>
      <c r="CC191" s="111">
        <v>11300459.420000002</v>
      </c>
      <c r="CD191" s="112">
        <v>5140121.59</v>
      </c>
      <c r="CE191" s="112">
        <v>6329692.8700000001</v>
      </c>
      <c r="CF191" s="112">
        <v>7329332.8099999996</v>
      </c>
      <c r="CG191" s="112">
        <v>7735940.2199999997</v>
      </c>
      <c r="CH191" s="112">
        <v>8974100.1799999997</v>
      </c>
      <c r="CI191" s="112">
        <v>10662738.34</v>
      </c>
    </row>
    <row r="192" spans="1:87" x14ac:dyDescent="0.3">
      <c r="A192" s="189">
        <v>34386</v>
      </c>
      <c r="B192" s="180" t="s">
        <v>502</v>
      </c>
      <c r="C192" s="72">
        <v>36718898.010000005</v>
      </c>
      <c r="D192" s="89">
        <v>37263764.970000006</v>
      </c>
      <c r="E192" s="89">
        <v>37877131.370000005</v>
      </c>
      <c r="F192" s="89">
        <v>38516875.770000003</v>
      </c>
      <c r="G192" s="89">
        <v>38891841.170000009</v>
      </c>
      <c r="H192" s="89">
        <v>39414248.840000011</v>
      </c>
      <c r="I192" s="89">
        <v>40021943.830000006</v>
      </c>
      <c r="J192" s="89">
        <v>40539995.5</v>
      </c>
      <c r="K192" s="89">
        <v>40881852.960000001</v>
      </c>
      <c r="L192" s="89">
        <v>41566333.390000001</v>
      </c>
      <c r="M192" s="89">
        <v>42109112.230000004</v>
      </c>
      <c r="N192" s="89">
        <v>42660349.910000004</v>
      </c>
      <c r="O192" s="89">
        <v>43295562.150000006</v>
      </c>
      <c r="P192" s="89">
        <v>43720341.870000005</v>
      </c>
      <c r="Q192" s="89">
        <v>44226087.480000012</v>
      </c>
      <c r="R192" s="89">
        <v>44731943.120000012</v>
      </c>
      <c r="S192" s="89">
        <v>45237908.790000014</v>
      </c>
      <c r="T192" s="89">
        <v>45743984.490000017</v>
      </c>
      <c r="U192" s="89">
        <v>46250170.230000019</v>
      </c>
      <c r="V192" s="89">
        <v>46756466.000000022</v>
      </c>
      <c r="W192" s="89">
        <v>47262871.800000027</v>
      </c>
      <c r="X192" s="89">
        <v>47769387.630000032</v>
      </c>
      <c r="Y192" s="89">
        <v>48276013.490000039</v>
      </c>
      <c r="Z192" s="89">
        <v>48718582.710000038</v>
      </c>
      <c r="AA192" s="89">
        <v>49140894.330000043</v>
      </c>
      <c r="AB192" s="89">
        <v>49674466.290000036</v>
      </c>
      <c r="AC192" s="89">
        <v>50208235.850000039</v>
      </c>
      <c r="AD192" s="89">
        <v>50742203.040000044</v>
      </c>
      <c r="AE192" s="89">
        <v>51276367.860000044</v>
      </c>
      <c r="AF192" s="89">
        <v>51810730.310000047</v>
      </c>
      <c r="AG192" s="89">
        <v>52345290.390000053</v>
      </c>
      <c r="AH192" s="89">
        <v>52880048.100000054</v>
      </c>
      <c r="AI192" s="89">
        <v>53415003.440000057</v>
      </c>
      <c r="AJ192" s="89">
        <v>53950156.410000056</v>
      </c>
      <c r="AK192" s="89">
        <v>54485507.010000058</v>
      </c>
      <c r="AL192" s="89">
        <v>55021055.240000062</v>
      </c>
      <c r="AM192" s="89">
        <v>55035373.930000059</v>
      </c>
      <c r="AN192" s="89">
        <v>55657115.955000058</v>
      </c>
      <c r="AO192" s="89">
        <v>56279029.83000005</v>
      </c>
      <c r="AP192" s="89">
        <v>56887504.445000045</v>
      </c>
      <c r="AQ192" s="89">
        <v>57510539.795000046</v>
      </c>
      <c r="AR192" s="89">
        <v>58134913.665000044</v>
      </c>
      <c r="AS192" s="89">
        <v>58759459.385000043</v>
      </c>
      <c r="AT192" s="89">
        <v>59383593.630000047</v>
      </c>
      <c r="AU192" s="89">
        <v>60008483.060000047</v>
      </c>
      <c r="AV192" s="89">
        <v>60628876.425000042</v>
      </c>
      <c r="AW192" s="89">
        <v>61182774.975000039</v>
      </c>
      <c r="AX192" s="89">
        <v>61741512.040000036</v>
      </c>
      <c r="AY192" s="89">
        <v>59182349.875000037</v>
      </c>
      <c r="AZ192" s="89">
        <v>59818610.420000032</v>
      </c>
      <c r="BA192" s="89">
        <v>60455214.665000029</v>
      </c>
      <c r="BB192" s="89">
        <v>60996884.840000026</v>
      </c>
      <c r="BC192" s="89">
        <v>61646620.935000025</v>
      </c>
      <c r="BD192" s="89">
        <v>62297867.400000021</v>
      </c>
      <c r="BE192" s="89">
        <v>62949457.575000018</v>
      </c>
      <c r="BF192" s="89">
        <v>63600808.11500001</v>
      </c>
      <c r="BG192" s="89">
        <v>64253085.700000003</v>
      </c>
      <c r="BH192" s="89">
        <v>64901040.32</v>
      </c>
      <c r="BI192" s="89">
        <v>65549338.639999993</v>
      </c>
      <c r="BJ192" s="89">
        <v>65752647.334999986</v>
      </c>
      <c r="BK192" s="89">
        <v>66274158.614999987</v>
      </c>
      <c r="BL192" s="89">
        <v>66986026.154999986</v>
      </c>
      <c r="BM192" s="89">
        <v>67697893.694999993</v>
      </c>
      <c r="BN192" s="89">
        <v>68409761.234999999</v>
      </c>
      <c r="BO192" s="89">
        <v>69121628.775000006</v>
      </c>
      <c r="BP192" s="89">
        <v>69833496.315000013</v>
      </c>
      <c r="BQ192" s="89">
        <v>70545363.855000019</v>
      </c>
      <c r="BR192" s="89">
        <v>71257231.395000026</v>
      </c>
      <c r="BS192" s="89">
        <v>71969098.935000032</v>
      </c>
      <c r="BT192" s="89">
        <v>72680966.475000039</v>
      </c>
      <c r="BU192" s="89">
        <v>73392834.015000045</v>
      </c>
      <c r="BV192" s="89">
        <v>74104701.555000052</v>
      </c>
      <c r="BW192" s="89">
        <v>73916569.095000058</v>
      </c>
      <c r="BX192" s="111">
        <v>43295562.150000006</v>
      </c>
      <c r="BY192" s="111">
        <v>49140894.330000043</v>
      </c>
      <c r="BZ192" s="111">
        <v>55035373.930000059</v>
      </c>
      <c r="CA192" s="111">
        <v>59182349.875000037</v>
      </c>
      <c r="CB192" s="111">
        <v>66274158.614999987</v>
      </c>
      <c r="CC192" s="111">
        <v>73916569.095000058</v>
      </c>
      <c r="CD192" s="112">
        <v>39981377.700000003</v>
      </c>
      <c r="CE192" s="112">
        <v>46240785.700000003</v>
      </c>
      <c r="CF192" s="112">
        <v>52306564.020000003</v>
      </c>
      <c r="CG192" s="112">
        <v>58491655.920000002</v>
      </c>
      <c r="CH192" s="112">
        <v>62898314.189999998</v>
      </c>
      <c r="CI192" s="112">
        <v>70476133.090000004</v>
      </c>
    </row>
    <row r="193" spans="1:87" x14ac:dyDescent="0.3">
      <c r="A193" s="189">
        <v>34390</v>
      </c>
      <c r="B193" s="180" t="s">
        <v>503</v>
      </c>
      <c r="C193" s="72">
        <v>0</v>
      </c>
      <c r="D193" s="89">
        <v>0</v>
      </c>
      <c r="E193" s="89">
        <v>0</v>
      </c>
      <c r="F193" s="89">
        <v>0</v>
      </c>
      <c r="G193" s="89">
        <v>0</v>
      </c>
      <c r="H193" s="89">
        <v>0</v>
      </c>
      <c r="I193" s="89">
        <v>0</v>
      </c>
      <c r="J193" s="89">
        <v>0</v>
      </c>
      <c r="K193" s="89">
        <v>0</v>
      </c>
      <c r="L193" s="89">
        <v>0</v>
      </c>
      <c r="M193" s="89">
        <v>0</v>
      </c>
      <c r="N193" s="89">
        <v>0</v>
      </c>
      <c r="O193" s="89">
        <v>0</v>
      </c>
      <c r="P193" s="89">
        <v>0</v>
      </c>
      <c r="Q193" s="89">
        <v>0</v>
      </c>
      <c r="R193" s="89">
        <v>0</v>
      </c>
      <c r="S193" s="89">
        <v>0</v>
      </c>
      <c r="T193" s="89">
        <v>0</v>
      </c>
      <c r="U193" s="89">
        <v>0</v>
      </c>
      <c r="V193" s="89">
        <v>0</v>
      </c>
      <c r="W193" s="89">
        <v>0</v>
      </c>
      <c r="X193" s="89">
        <v>0</v>
      </c>
      <c r="Y193" s="89">
        <v>0</v>
      </c>
      <c r="Z193" s="89">
        <v>0</v>
      </c>
      <c r="AA193" s="89">
        <v>0</v>
      </c>
      <c r="AB193" s="89">
        <v>0</v>
      </c>
      <c r="AC193" s="89">
        <v>0</v>
      </c>
      <c r="AD193" s="89">
        <v>0</v>
      </c>
      <c r="AE193" s="89">
        <v>0</v>
      </c>
      <c r="AF193" s="89">
        <v>0</v>
      </c>
      <c r="AG193" s="89">
        <v>0</v>
      </c>
      <c r="AH193" s="89">
        <v>0</v>
      </c>
      <c r="AI193" s="89">
        <v>0</v>
      </c>
      <c r="AJ193" s="89">
        <v>0</v>
      </c>
      <c r="AK193" s="89">
        <v>0</v>
      </c>
      <c r="AL193" s="89">
        <v>0</v>
      </c>
      <c r="AM193" s="89">
        <v>0</v>
      </c>
      <c r="AN193" s="89">
        <v>0</v>
      </c>
      <c r="AO193" s="89">
        <v>0</v>
      </c>
      <c r="AP193" s="89">
        <v>0</v>
      </c>
      <c r="AQ193" s="89">
        <v>0</v>
      </c>
      <c r="AR193" s="89">
        <v>0</v>
      </c>
      <c r="AS193" s="89">
        <v>0</v>
      </c>
      <c r="AT193" s="89">
        <v>0</v>
      </c>
      <c r="AU193" s="89">
        <v>0</v>
      </c>
      <c r="AV193" s="89">
        <v>0</v>
      </c>
      <c r="AW193" s="89">
        <v>0</v>
      </c>
      <c r="AX193" s="89">
        <v>0</v>
      </c>
      <c r="AY193" s="89">
        <v>0</v>
      </c>
      <c r="AZ193" s="89">
        <v>0</v>
      </c>
      <c r="BA193" s="89">
        <v>0</v>
      </c>
      <c r="BB193" s="89">
        <v>0</v>
      </c>
      <c r="BC193" s="89">
        <v>0</v>
      </c>
      <c r="BD193" s="89">
        <v>0</v>
      </c>
      <c r="BE193" s="89">
        <v>0</v>
      </c>
      <c r="BF193" s="89">
        <v>0</v>
      </c>
      <c r="BG193" s="89">
        <v>0</v>
      </c>
      <c r="BH193" s="89">
        <v>0</v>
      </c>
      <c r="BI193" s="89">
        <v>0</v>
      </c>
      <c r="BJ193" s="89">
        <v>0</v>
      </c>
      <c r="BK193" s="89">
        <v>0</v>
      </c>
      <c r="BL193" s="89">
        <v>0</v>
      </c>
      <c r="BM193" s="89">
        <v>0</v>
      </c>
      <c r="BN193" s="89">
        <v>0</v>
      </c>
      <c r="BO193" s="89">
        <v>0</v>
      </c>
      <c r="BP193" s="89">
        <v>0</v>
      </c>
      <c r="BQ193" s="89">
        <v>0</v>
      </c>
      <c r="BR193" s="89">
        <v>0</v>
      </c>
      <c r="BS193" s="89">
        <v>0</v>
      </c>
      <c r="BT193" s="89">
        <v>0</v>
      </c>
      <c r="BU193" s="89">
        <v>0</v>
      </c>
      <c r="BV193" s="89">
        <v>0</v>
      </c>
      <c r="BW193" s="89">
        <v>0</v>
      </c>
      <c r="BX193" s="111">
        <v>0</v>
      </c>
      <c r="BY193" s="111">
        <v>0</v>
      </c>
      <c r="BZ193" s="111">
        <v>0</v>
      </c>
      <c r="CA193" s="111">
        <v>0</v>
      </c>
      <c r="CB193" s="111">
        <v>0</v>
      </c>
      <c r="CC193" s="111">
        <v>0</v>
      </c>
      <c r="CD193" s="112">
        <v>0</v>
      </c>
      <c r="CE193" s="112">
        <v>0</v>
      </c>
      <c r="CF193" s="112">
        <v>0</v>
      </c>
      <c r="CG193" s="112">
        <v>0</v>
      </c>
      <c r="CH193" s="112">
        <v>0</v>
      </c>
      <c r="CI193" s="112">
        <v>0</v>
      </c>
    </row>
    <row r="194" spans="1:87" x14ac:dyDescent="0.3">
      <c r="A194" s="189">
        <v>34398</v>
      </c>
      <c r="B194" s="180" t="s">
        <v>504</v>
      </c>
      <c r="C194" s="113">
        <v>18.600000000000001</v>
      </c>
      <c r="D194" s="89">
        <v>0</v>
      </c>
      <c r="E194" s="89">
        <v>912.70999999999958</v>
      </c>
      <c r="F194" s="89">
        <v>3660.3999999999996</v>
      </c>
      <c r="G194" s="89">
        <v>5713.9699999999993</v>
      </c>
      <c r="H194" s="89">
        <v>7985.4599999999991</v>
      </c>
      <c r="I194" s="89">
        <v>10620.07</v>
      </c>
      <c r="J194" s="89">
        <v>12911.15</v>
      </c>
      <c r="K194" s="89">
        <v>15127.03</v>
      </c>
      <c r="L194" s="89">
        <v>18104.599999999999</v>
      </c>
      <c r="M194" s="89">
        <v>20509.41</v>
      </c>
      <c r="N194" s="89">
        <v>22951.260000000002</v>
      </c>
      <c r="O194" s="89">
        <v>25764.69</v>
      </c>
      <c r="P194" s="89">
        <v>28351.539999999997</v>
      </c>
      <c r="Q194" s="89">
        <v>30938.389999999996</v>
      </c>
      <c r="R194" s="89">
        <v>33525.24</v>
      </c>
      <c r="S194" s="89">
        <v>36112.089999999997</v>
      </c>
      <c r="T194" s="89">
        <v>38698.939999999995</v>
      </c>
      <c r="U194" s="89">
        <v>41285.789999999994</v>
      </c>
      <c r="V194" s="89">
        <v>43872.639999999992</v>
      </c>
      <c r="W194" s="89">
        <v>46459.489999999991</v>
      </c>
      <c r="X194" s="89">
        <v>49046.339999999989</v>
      </c>
      <c r="Y194" s="89">
        <v>51633.189999999988</v>
      </c>
      <c r="Z194" s="89">
        <v>54220.039999999986</v>
      </c>
      <c r="AA194" s="89">
        <v>56806.889999999985</v>
      </c>
      <c r="AB194" s="89">
        <v>59479.969999999987</v>
      </c>
      <c r="AC194" s="89">
        <v>62153.049999999988</v>
      </c>
      <c r="AD194" s="89">
        <v>64826.12999999999</v>
      </c>
      <c r="AE194" s="89">
        <v>67499.209999999992</v>
      </c>
      <c r="AF194" s="89">
        <v>70172.289999999994</v>
      </c>
      <c r="AG194" s="89">
        <v>72845.37</v>
      </c>
      <c r="AH194" s="89">
        <v>75518.45</v>
      </c>
      <c r="AI194" s="89">
        <v>78191.53</v>
      </c>
      <c r="AJ194" s="89">
        <v>80864.61</v>
      </c>
      <c r="AK194" s="89">
        <v>83537.69</v>
      </c>
      <c r="AL194" s="89">
        <v>86210.77</v>
      </c>
      <c r="AM194" s="89">
        <v>88883.85</v>
      </c>
      <c r="AN194" s="89">
        <v>91556.930000000008</v>
      </c>
      <c r="AO194" s="89">
        <v>94230.010000000009</v>
      </c>
      <c r="AP194" s="89">
        <v>96903.090000000011</v>
      </c>
      <c r="AQ194" s="89">
        <v>99576.170000000013</v>
      </c>
      <c r="AR194" s="89">
        <v>102249.25000000001</v>
      </c>
      <c r="AS194" s="89">
        <v>104922.33000000002</v>
      </c>
      <c r="AT194" s="89">
        <v>107595.41000000002</v>
      </c>
      <c r="AU194" s="89">
        <v>110268.49000000002</v>
      </c>
      <c r="AV194" s="89">
        <v>112941.57000000002</v>
      </c>
      <c r="AW194" s="89">
        <v>115614.65000000002</v>
      </c>
      <c r="AX194" s="89">
        <v>118287.73000000003</v>
      </c>
      <c r="AY194" s="89">
        <v>120960.81000000003</v>
      </c>
      <c r="AZ194" s="89">
        <v>123633.89000000003</v>
      </c>
      <c r="BA194" s="89">
        <v>126306.97000000003</v>
      </c>
      <c r="BB194" s="89">
        <v>128980.05000000003</v>
      </c>
      <c r="BC194" s="89">
        <v>131653.13000000003</v>
      </c>
      <c r="BD194" s="89">
        <v>134326.21000000002</v>
      </c>
      <c r="BE194" s="89">
        <v>136999.29</v>
      </c>
      <c r="BF194" s="89">
        <v>139672.37</v>
      </c>
      <c r="BG194" s="89">
        <v>142345.44999999998</v>
      </c>
      <c r="BH194" s="89">
        <v>145018.52999999997</v>
      </c>
      <c r="BI194" s="89">
        <v>147691.60999999996</v>
      </c>
      <c r="BJ194" s="89">
        <v>150364.68999999994</v>
      </c>
      <c r="BK194" s="89">
        <v>153037.76999999993</v>
      </c>
      <c r="BL194" s="89">
        <v>155710.84999999992</v>
      </c>
      <c r="BM194" s="89">
        <v>158383.92999999991</v>
      </c>
      <c r="BN194" s="89">
        <v>161057.00999999989</v>
      </c>
      <c r="BO194" s="89">
        <v>163730.08999999988</v>
      </c>
      <c r="BP194" s="89">
        <v>166403.16999999987</v>
      </c>
      <c r="BQ194" s="89">
        <v>169076.24999999985</v>
      </c>
      <c r="BR194" s="89">
        <v>171749.32999999984</v>
      </c>
      <c r="BS194" s="89">
        <v>174422.40999999983</v>
      </c>
      <c r="BT194" s="89">
        <v>177095.48999999982</v>
      </c>
      <c r="BU194" s="89">
        <v>179768.5699999998</v>
      </c>
      <c r="BV194" s="89">
        <v>182441.64999999979</v>
      </c>
      <c r="BW194" s="89">
        <v>185114.72999999978</v>
      </c>
      <c r="BX194" s="111">
        <v>25764.69</v>
      </c>
      <c r="BY194" s="111">
        <v>56806.889999999985</v>
      </c>
      <c r="BZ194" s="111">
        <v>88883.85</v>
      </c>
      <c r="CA194" s="111">
        <v>120960.81000000003</v>
      </c>
      <c r="CB194" s="111">
        <v>153037.76999999993</v>
      </c>
      <c r="CC194" s="111">
        <v>185114.72999999978</v>
      </c>
      <c r="CD194" s="112">
        <v>11098.41</v>
      </c>
      <c r="CE194" s="112">
        <v>41285.79</v>
      </c>
      <c r="CF194" s="112">
        <v>72845.37</v>
      </c>
      <c r="CG194" s="112">
        <v>104922.33</v>
      </c>
      <c r="CH194" s="112">
        <v>136999.29</v>
      </c>
      <c r="CI194" s="112">
        <v>169076.25</v>
      </c>
    </row>
    <row r="195" spans="1:87" x14ac:dyDescent="0.3">
      <c r="A195" s="189">
        <v>34399</v>
      </c>
      <c r="B195" s="180" t="s">
        <v>505</v>
      </c>
      <c r="C195" s="72">
        <v>50280587.43</v>
      </c>
      <c r="D195" s="89">
        <v>51854829.549999997</v>
      </c>
      <c r="E195" s="89">
        <v>53430695.199999996</v>
      </c>
      <c r="F195" s="89">
        <v>55006760.439999998</v>
      </c>
      <c r="G195" s="89">
        <v>56586513.149999999</v>
      </c>
      <c r="H195" s="89">
        <v>58166572.75</v>
      </c>
      <c r="I195" s="89">
        <v>59745393.619999997</v>
      </c>
      <c r="J195" s="89">
        <v>61325041.469999999</v>
      </c>
      <c r="K195" s="89">
        <v>62905511.629999995</v>
      </c>
      <c r="L195" s="89">
        <v>64485916.159999996</v>
      </c>
      <c r="M195" s="89">
        <v>66066343.669999994</v>
      </c>
      <c r="N195" s="89">
        <v>67647524.269999996</v>
      </c>
      <c r="O195" s="89">
        <v>69228312.149999991</v>
      </c>
      <c r="P195" s="89">
        <v>71168571.849999994</v>
      </c>
      <c r="Q195" s="89">
        <v>73117610.379999995</v>
      </c>
      <c r="R195" s="89">
        <v>75070535.979999989</v>
      </c>
      <c r="S195" s="89">
        <v>77025558.429999992</v>
      </c>
      <c r="T195" s="89">
        <v>78987327.669999987</v>
      </c>
      <c r="U195" s="89">
        <v>80951674.209999993</v>
      </c>
      <c r="V195" s="89">
        <v>82917104.739999995</v>
      </c>
      <c r="W195" s="89">
        <v>84883539.629999995</v>
      </c>
      <c r="X195" s="89">
        <v>86850737.219999999</v>
      </c>
      <c r="Y195" s="89">
        <v>88818697.5</v>
      </c>
      <c r="Z195" s="89">
        <v>90789923.189999998</v>
      </c>
      <c r="AA195" s="89">
        <v>92761911.579999998</v>
      </c>
      <c r="AB195" s="89">
        <v>95476160.709999993</v>
      </c>
      <c r="AC195" s="89">
        <v>98215779.379999995</v>
      </c>
      <c r="AD195" s="89">
        <v>100957217.36</v>
      </c>
      <c r="AE195" s="89">
        <v>103700319.73</v>
      </c>
      <c r="AF195" s="89">
        <v>106445003.16000001</v>
      </c>
      <c r="AG195" s="89">
        <v>109191232.21000001</v>
      </c>
      <c r="AH195" s="89">
        <v>111944761.90000001</v>
      </c>
      <c r="AI195" s="89">
        <v>114699673.49000001</v>
      </c>
      <c r="AJ195" s="89">
        <v>117455966.97000001</v>
      </c>
      <c r="AK195" s="89">
        <v>120213642.34000002</v>
      </c>
      <c r="AL195" s="89">
        <v>122972699.60000002</v>
      </c>
      <c r="AM195" s="89">
        <v>125733138.75000003</v>
      </c>
      <c r="AN195" s="89">
        <v>129075933.19000003</v>
      </c>
      <c r="AO195" s="89">
        <v>132422550.10000002</v>
      </c>
      <c r="AP195" s="89">
        <v>135771589.69000003</v>
      </c>
      <c r="AQ195" s="89">
        <v>139123180.49000004</v>
      </c>
      <c r="AR195" s="89">
        <v>142477105.69000003</v>
      </c>
      <c r="AS195" s="89">
        <v>146133755.60000002</v>
      </c>
      <c r="AT195" s="89">
        <v>149792611.37000003</v>
      </c>
      <c r="AU195" s="89">
        <v>153453395.44000003</v>
      </c>
      <c r="AV195" s="89">
        <v>157115966.57000002</v>
      </c>
      <c r="AW195" s="89">
        <v>160780324.75000003</v>
      </c>
      <c r="AX195" s="89">
        <v>164446469.98000002</v>
      </c>
      <c r="AY195" s="89">
        <v>168114261.02000001</v>
      </c>
      <c r="AZ195" s="89">
        <v>172556090.77000001</v>
      </c>
      <c r="BA195" s="89">
        <v>177000670.67000002</v>
      </c>
      <c r="BB195" s="89">
        <v>181448000.72000003</v>
      </c>
      <c r="BC195" s="89">
        <v>185898080.93000004</v>
      </c>
      <c r="BD195" s="89">
        <v>190350911.29000005</v>
      </c>
      <c r="BE195" s="89">
        <v>194806505.92000005</v>
      </c>
      <c r="BF195" s="89">
        <v>199264709.46000004</v>
      </c>
      <c r="BG195" s="89">
        <v>203725521.90000004</v>
      </c>
      <c r="BH195" s="89">
        <v>208188943.24000004</v>
      </c>
      <c r="BI195" s="89">
        <v>212654973.48000005</v>
      </c>
      <c r="BJ195" s="89">
        <v>217123612.62000003</v>
      </c>
      <c r="BK195" s="89">
        <v>221594860.67000005</v>
      </c>
      <c r="BL195" s="89">
        <v>226788101.04000005</v>
      </c>
      <c r="BM195" s="89">
        <v>231983982.59000006</v>
      </c>
      <c r="BN195" s="89">
        <v>237182505.33000007</v>
      </c>
      <c r="BO195" s="89">
        <v>242383669.25000006</v>
      </c>
      <c r="BP195" s="89">
        <v>247587474.36000007</v>
      </c>
      <c r="BQ195" s="89">
        <v>252793920.65000007</v>
      </c>
      <c r="BR195" s="89">
        <v>258003008.13000005</v>
      </c>
      <c r="BS195" s="89">
        <v>263214736.79000005</v>
      </c>
      <c r="BT195" s="89">
        <v>268429106.64000005</v>
      </c>
      <c r="BU195" s="89">
        <v>273646117.68000007</v>
      </c>
      <c r="BV195" s="89">
        <v>278865769.9000001</v>
      </c>
      <c r="BW195" s="89">
        <v>284088063.31000012</v>
      </c>
      <c r="BX195" s="111">
        <v>69228312.149999991</v>
      </c>
      <c r="BY195" s="111">
        <v>92761911.579999998</v>
      </c>
      <c r="BZ195" s="111">
        <v>125733138.75000003</v>
      </c>
      <c r="CA195" s="111">
        <v>168114261.02000001</v>
      </c>
      <c r="CB195" s="111">
        <v>221594860.67000005</v>
      </c>
      <c r="CC195" s="111">
        <v>284088063.31000012</v>
      </c>
      <c r="CD195" s="112">
        <v>59748461.649999999</v>
      </c>
      <c r="CE195" s="112">
        <v>80967038.810000002</v>
      </c>
      <c r="CF195" s="112">
        <v>109212885.17</v>
      </c>
      <c r="CG195" s="112">
        <v>146495406.36000001</v>
      </c>
      <c r="CH195" s="112">
        <v>194825164.81999999</v>
      </c>
      <c r="CI195" s="112">
        <v>252812408.94999999</v>
      </c>
    </row>
    <row r="196" spans="1:87" x14ac:dyDescent="0.3">
      <c r="A196" s="189">
        <v>34520</v>
      </c>
      <c r="B196" s="180" t="s">
        <v>506</v>
      </c>
      <c r="C196" s="222">
        <v>0</v>
      </c>
      <c r="D196" s="89">
        <v>0</v>
      </c>
      <c r="E196" s="89">
        <v>0</v>
      </c>
      <c r="F196" s="89">
        <v>0</v>
      </c>
      <c r="G196" s="89">
        <v>0</v>
      </c>
      <c r="H196" s="89">
        <v>0</v>
      </c>
      <c r="I196" s="89">
        <v>0</v>
      </c>
      <c r="J196" s="89">
        <v>0</v>
      </c>
      <c r="K196" s="89">
        <v>0</v>
      </c>
      <c r="L196" s="89">
        <v>0</v>
      </c>
      <c r="M196" s="89">
        <v>0</v>
      </c>
      <c r="N196" s="89">
        <v>0</v>
      </c>
      <c r="O196" s="89">
        <v>0</v>
      </c>
      <c r="P196" s="89">
        <v>0</v>
      </c>
      <c r="Q196" s="89">
        <v>0</v>
      </c>
      <c r="R196" s="89">
        <v>0</v>
      </c>
      <c r="S196" s="89">
        <v>0</v>
      </c>
      <c r="T196" s="89">
        <v>0</v>
      </c>
      <c r="U196" s="89">
        <v>0</v>
      </c>
      <c r="V196" s="89">
        <v>0</v>
      </c>
      <c r="W196" s="89">
        <v>0</v>
      </c>
      <c r="X196" s="89">
        <v>0</v>
      </c>
      <c r="Y196" s="89">
        <v>0</v>
      </c>
      <c r="Z196" s="89">
        <v>0</v>
      </c>
      <c r="AA196" s="89">
        <v>0</v>
      </c>
      <c r="AB196" s="89">
        <v>0</v>
      </c>
      <c r="AC196" s="89">
        <v>0</v>
      </c>
      <c r="AD196" s="89">
        <v>0</v>
      </c>
      <c r="AE196" s="89">
        <v>0</v>
      </c>
      <c r="AF196" s="89">
        <v>0</v>
      </c>
      <c r="AG196" s="89">
        <v>0</v>
      </c>
      <c r="AH196" s="89">
        <v>0</v>
      </c>
      <c r="AI196" s="89">
        <v>0</v>
      </c>
      <c r="AJ196" s="89">
        <v>0</v>
      </c>
      <c r="AK196" s="89">
        <v>0</v>
      </c>
      <c r="AL196" s="89">
        <v>0</v>
      </c>
      <c r="AM196" s="89">
        <v>0</v>
      </c>
      <c r="AN196" s="89">
        <v>0</v>
      </c>
      <c r="AO196" s="89">
        <v>0</v>
      </c>
      <c r="AP196" s="89">
        <v>0</v>
      </c>
      <c r="AQ196" s="89">
        <v>0</v>
      </c>
      <c r="AR196" s="89">
        <v>0</v>
      </c>
      <c r="AS196" s="89">
        <v>0</v>
      </c>
      <c r="AT196" s="89">
        <v>0</v>
      </c>
      <c r="AU196" s="89">
        <v>0</v>
      </c>
      <c r="AV196" s="89">
        <v>0</v>
      </c>
      <c r="AW196" s="89">
        <v>0</v>
      </c>
      <c r="AX196" s="89">
        <v>0</v>
      </c>
      <c r="AY196" s="89">
        <v>0</v>
      </c>
      <c r="AZ196" s="89">
        <v>0</v>
      </c>
      <c r="BA196" s="89">
        <v>0</v>
      </c>
      <c r="BB196" s="89">
        <v>0</v>
      </c>
      <c r="BC196" s="89">
        <v>0</v>
      </c>
      <c r="BD196" s="89">
        <v>0</v>
      </c>
      <c r="BE196" s="89">
        <v>0</v>
      </c>
      <c r="BF196" s="89">
        <v>0</v>
      </c>
      <c r="BG196" s="89">
        <v>0</v>
      </c>
      <c r="BH196" s="89">
        <v>0</v>
      </c>
      <c r="BI196" s="89">
        <v>0</v>
      </c>
      <c r="BJ196" s="89">
        <v>0</v>
      </c>
      <c r="BK196" s="89">
        <v>0</v>
      </c>
      <c r="BL196" s="89">
        <v>0</v>
      </c>
      <c r="BM196" s="89">
        <v>0</v>
      </c>
      <c r="BN196" s="89">
        <v>0</v>
      </c>
      <c r="BO196" s="89">
        <v>0</v>
      </c>
      <c r="BP196" s="89">
        <v>0</v>
      </c>
      <c r="BQ196" s="89">
        <v>0</v>
      </c>
      <c r="BR196" s="89">
        <v>0</v>
      </c>
      <c r="BS196" s="89">
        <v>0</v>
      </c>
      <c r="BT196" s="89">
        <v>0</v>
      </c>
      <c r="BU196" s="89">
        <v>0</v>
      </c>
      <c r="BV196" s="89">
        <v>0</v>
      </c>
      <c r="BW196" s="89">
        <v>0</v>
      </c>
      <c r="BX196" s="111">
        <v>0</v>
      </c>
      <c r="BY196" s="111">
        <v>0</v>
      </c>
      <c r="BZ196" s="111">
        <v>0</v>
      </c>
      <c r="CA196" s="111">
        <v>0</v>
      </c>
      <c r="CB196" s="111">
        <v>0</v>
      </c>
      <c r="CC196" s="111">
        <v>0</v>
      </c>
      <c r="CD196" s="112">
        <v>0</v>
      </c>
      <c r="CE196" s="112">
        <v>0</v>
      </c>
      <c r="CF196" s="112">
        <v>0</v>
      </c>
      <c r="CG196" s="112">
        <v>0</v>
      </c>
      <c r="CH196" s="112">
        <v>0</v>
      </c>
      <c r="CI196" s="112">
        <v>0</v>
      </c>
    </row>
    <row r="197" spans="1:87" x14ac:dyDescent="0.3">
      <c r="A197" s="189">
        <v>34528</v>
      </c>
      <c r="B197" s="180" t="s">
        <v>507</v>
      </c>
      <c r="C197" s="72">
        <v>0</v>
      </c>
      <c r="D197" s="89">
        <v>0</v>
      </c>
      <c r="E197" s="89">
        <v>0</v>
      </c>
      <c r="F197" s="89">
        <v>0</v>
      </c>
      <c r="G197" s="89">
        <v>0</v>
      </c>
      <c r="H197" s="89">
        <v>0</v>
      </c>
      <c r="I197" s="89">
        <v>0</v>
      </c>
      <c r="J197" s="89">
        <v>0</v>
      </c>
      <c r="K197" s="89">
        <v>0</v>
      </c>
      <c r="L197" s="89">
        <v>0</v>
      </c>
      <c r="M197" s="89">
        <v>0</v>
      </c>
      <c r="N197" s="89">
        <v>0</v>
      </c>
      <c r="O197" s="89">
        <v>0</v>
      </c>
      <c r="P197" s="89">
        <v>0</v>
      </c>
      <c r="Q197" s="89">
        <v>0</v>
      </c>
      <c r="R197" s="89">
        <v>0</v>
      </c>
      <c r="S197" s="89">
        <v>0</v>
      </c>
      <c r="T197" s="89">
        <v>0</v>
      </c>
      <c r="U197" s="89">
        <v>0</v>
      </c>
      <c r="V197" s="89">
        <v>0</v>
      </c>
      <c r="W197" s="89">
        <v>0</v>
      </c>
      <c r="X197" s="89">
        <v>0</v>
      </c>
      <c r="Y197" s="89">
        <v>0</v>
      </c>
      <c r="Z197" s="89">
        <v>0</v>
      </c>
      <c r="AA197" s="89">
        <v>0</v>
      </c>
      <c r="AB197" s="89">
        <v>0</v>
      </c>
      <c r="AC197" s="89">
        <v>0</v>
      </c>
      <c r="AD197" s="89">
        <v>0</v>
      </c>
      <c r="AE197" s="89">
        <v>0</v>
      </c>
      <c r="AF197" s="89">
        <v>0</v>
      </c>
      <c r="AG197" s="89">
        <v>0</v>
      </c>
      <c r="AH197" s="89">
        <v>0</v>
      </c>
      <c r="AI197" s="89">
        <v>0</v>
      </c>
      <c r="AJ197" s="89">
        <v>0</v>
      </c>
      <c r="AK197" s="89">
        <v>0</v>
      </c>
      <c r="AL197" s="89">
        <v>0</v>
      </c>
      <c r="AM197" s="89">
        <v>0</v>
      </c>
      <c r="AN197" s="89">
        <v>0</v>
      </c>
      <c r="AO197" s="89">
        <v>0</v>
      </c>
      <c r="AP197" s="89">
        <v>0</v>
      </c>
      <c r="AQ197" s="89">
        <v>0</v>
      </c>
      <c r="AR197" s="89">
        <v>0</v>
      </c>
      <c r="AS197" s="89">
        <v>0</v>
      </c>
      <c r="AT197" s="89">
        <v>0</v>
      </c>
      <c r="AU197" s="89">
        <v>0</v>
      </c>
      <c r="AV197" s="89">
        <v>0</v>
      </c>
      <c r="AW197" s="89">
        <v>0</v>
      </c>
      <c r="AX197" s="89">
        <v>0</v>
      </c>
      <c r="AY197" s="89">
        <v>0</v>
      </c>
      <c r="AZ197" s="89">
        <v>0</v>
      </c>
      <c r="BA197" s="89">
        <v>0</v>
      </c>
      <c r="BB197" s="89">
        <v>0</v>
      </c>
      <c r="BC197" s="89">
        <v>0</v>
      </c>
      <c r="BD197" s="89">
        <v>0</v>
      </c>
      <c r="BE197" s="89">
        <v>0</v>
      </c>
      <c r="BF197" s="89">
        <v>0</v>
      </c>
      <c r="BG197" s="89">
        <v>0</v>
      </c>
      <c r="BH197" s="89">
        <v>0</v>
      </c>
      <c r="BI197" s="89">
        <v>0</v>
      </c>
      <c r="BJ197" s="89">
        <v>0</v>
      </c>
      <c r="BK197" s="89">
        <v>0</v>
      </c>
      <c r="BL197" s="89">
        <v>0</v>
      </c>
      <c r="BM197" s="89">
        <v>0</v>
      </c>
      <c r="BN197" s="89">
        <v>0</v>
      </c>
      <c r="BO197" s="89">
        <v>0</v>
      </c>
      <c r="BP197" s="89">
        <v>0</v>
      </c>
      <c r="BQ197" s="89">
        <v>0</v>
      </c>
      <c r="BR197" s="89">
        <v>0</v>
      </c>
      <c r="BS197" s="89">
        <v>0</v>
      </c>
      <c r="BT197" s="89">
        <v>0</v>
      </c>
      <c r="BU197" s="89">
        <v>0</v>
      </c>
      <c r="BV197" s="89">
        <v>0</v>
      </c>
      <c r="BW197" s="89">
        <v>0</v>
      </c>
      <c r="BX197" s="111">
        <v>0</v>
      </c>
      <c r="BY197" s="111">
        <v>0</v>
      </c>
      <c r="BZ197" s="111">
        <v>0</v>
      </c>
      <c r="CA197" s="111">
        <v>0</v>
      </c>
      <c r="CB197" s="111">
        <v>0</v>
      </c>
      <c r="CC197" s="111">
        <v>0</v>
      </c>
      <c r="CD197" s="112">
        <v>0</v>
      </c>
      <c r="CE197" s="112">
        <v>0</v>
      </c>
      <c r="CF197" s="112">
        <v>0</v>
      </c>
      <c r="CG197" s="112">
        <v>0</v>
      </c>
      <c r="CH197" s="112">
        <v>0</v>
      </c>
      <c r="CI197" s="112">
        <v>0</v>
      </c>
    </row>
    <row r="198" spans="1:87" x14ac:dyDescent="0.3">
      <c r="A198" s="189">
        <v>34530</v>
      </c>
      <c r="B198" s="180" t="s">
        <v>508</v>
      </c>
      <c r="C198" s="72">
        <v>14618758.960000003</v>
      </c>
      <c r="D198" s="89">
        <v>14652731.650000004</v>
      </c>
      <c r="E198" s="89">
        <v>12374617.120000005</v>
      </c>
      <c r="F198" s="89">
        <v>12454734.180000005</v>
      </c>
      <c r="G198" s="89">
        <v>12534851.240000006</v>
      </c>
      <c r="H198" s="89">
        <v>12614968.300000006</v>
      </c>
      <c r="I198" s="89">
        <v>12692585.360000007</v>
      </c>
      <c r="J198" s="89">
        <v>12772702.420000007</v>
      </c>
      <c r="K198" s="89">
        <v>12853729.990000008</v>
      </c>
      <c r="L198" s="89">
        <v>12934762.370000008</v>
      </c>
      <c r="M198" s="89">
        <v>13015828.490000008</v>
      </c>
      <c r="N198" s="89">
        <v>13096894.610000007</v>
      </c>
      <c r="O198" s="89">
        <v>13053045.500000006</v>
      </c>
      <c r="P198" s="89">
        <v>13143407.280000005</v>
      </c>
      <c r="Q198" s="89">
        <v>13233769.060000004</v>
      </c>
      <c r="R198" s="89">
        <v>13324130.840000004</v>
      </c>
      <c r="S198" s="89">
        <v>13414492.620000003</v>
      </c>
      <c r="T198" s="89">
        <v>13504854.400000002</v>
      </c>
      <c r="U198" s="89">
        <v>13595216.180000002</v>
      </c>
      <c r="V198" s="89">
        <v>13685577.960000001</v>
      </c>
      <c r="W198" s="89">
        <v>13775939.74</v>
      </c>
      <c r="X198" s="89">
        <v>13866301.52</v>
      </c>
      <c r="Y198" s="89">
        <v>13956663.299999999</v>
      </c>
      <c r="Z198" s="89">
        <v>14047025.079999998</v>
      </c>
      <c r="AA198" s="89">
        <v>14137386.859999998</v>
      </c>
      <c r="AB198" s="89">
        <v>14204747.459999997</v>
      </c>
      <c r="AC198" s="89">
        <v>14272108.059999997</v>
      </c>
      <c r="AD198" s="89">
        <v>14339468.659999996</v>
      </c>
      <c r="AE198" s="89">
        <v>14406829.259999996</v>
      </c>
      <c r="AF198" s="89">
        <v>14474189.859999996</v>
      </c>
      <c r="AG198" s="89">
        <v>14541550.459999995</v>
      </c>
      <c r="AH198" s="89">
        <v>14608911.059999995</v>
      </c>
      <c r="AI198" s="89">
        <v>14676271.659999995</v>
      </c>
      <c r="AJ198" s="89">
        <v>14743632.259999994</v>
      </c>
      <c r="AK198" s="89">
        <v>14810992.859999994</v>
      </c>
      <c r="AL198" s="89">
        <v>14878353.459999993</v>
      </c>
      <c r="AM198" s="89">
        <v>14945714.059999993</v>
      </c>
      <c r="AN198" s="89">
        <v>15013074.659999993</v>
      </c>
      <c r="AO198" s="89">
        <v>15080435.259999992</v>
      </c>
      <c r="AP198" s="89">
        <v>15147795.859999992</v>
      </c>
      <c r="AQ198" s="89">
        <v>15215156.459999992</v>
      </c>
      <c r="AR198" s="89">
        <v>15282517.059999991</v>
      </c>
      <c r="AS198" s="89">
        <v>15349877.659999991</v>
      </c>
      <c r="AT198" s="89">
        <v>15417238.25999999</v>
      </c>
      <c r="AU198" s="89">
        <v>15484598.85999999</v>
      </c>
      <c r="AV198" s="89">
        <v>15551959.45999999</v>
      </c>
      <c r="AW198" s="89">
        <v>15619320.059999989</v>
      </c>
      <c r="AX198" s="89">
        <v>15686680.659999989</v>
      </c>
      <c r="AY198" s="89">
        <v>15754041.259999989</v>
      </c>
      <c r="AZ198" s="89">
        <v>15821401.859999988</v>
      </c>
      <c r="BA198" s="89">
        <v>15888762.459999988</v>
      </c>
      <c r="BB198" s="89">
        <v>15956123.059999987</v>
      </c>
      <c r="BC198" s="89">
        <v>16023483.659999987</v>
      </c>
      <c r="BD198" s="89">
        <v>16090844.259999987</v>
      </c>
      <c r="BE198" s="89">
        <v>16158204.859999986</v>
      </c>
      <c r="BF198" s="89">
        <v>16225565.459999986</v>
      </c>
      <c r="BG198" s="89">
        <v>16292926.059999986</v>
      </c>
      <c r="BH198" s="89">
        <v>16360286.659999985</v>
      </c>
      <c r="BI198" s="89">
        <v>16427647.259999985</v>
      </c>
      <c r="BJ198" s="89">
        <v>16495007.859999985</v>
      </c>
      <c r="BK198" s="89">
        <v>16562368.459999984</v>
      </c>
      <c r="BL198" s="89">
        <v>16629729.059999984</v>
      </c>
      <c r="BM198" s="89">
        <v>16697089.659999983</v>
      </c>
      <c r="BN198" s="89">
        <v>16764450.259999983</v>
      </c>
      <c r="BO198" s="89">
        <v>16831810.859999985</v>
      </c>
      <c r="BP198" s="89">
        <v>16899171.459999986</v>
      </c>
      <c r="BQ198" s="89">
        <v>16966532.059999987</v>
      </c>
      <c r="BR198" s="89">
        <v>17033892.659999989</v>
      </c>
      <c r="BS198" s="89">
        <v>17101253.25999999</v>
      </c>
      <c r="BT198" s="89">
        <v>17168613.859999992</v>
      </c>
      <c r="BU198" s="89">
        <v>17235974.459999993</v>
      </c>
      <c r="BV198" s="89">
        <v>17303335.059999995</v>
      </c>
      <c r="BW198" s="89">
        <v>17370695.659999996</v>
      </c>
      <c r="BX198" s="111">
        <v>13053045.500000006</v>
      </c>
      <c r="BY198" s="111">
        <v>14137386.859999998</v>
      </c>
      <c r="BZ198" s="111">
        <v>14945714.059999993</v>
      </c>
      <c r="CA198" s="111">
        <v>15754041.259999989</v>
      </c>
      <c r="CB198" s="111">
        <v>16562368.459999984</v>
      </c>
      <c r="CC198" s="111">
        <v>17370695.659999996</v>
      </c>
      <c r="CD198" s="112">
        <v>13051554.630000001</v>
      </c>
      <c r="CE198" s="112">
        <v>13595216.18</v>
      </c>
      <c r="CF198" s="112">
        <v>14541550.460000001</v>
      </c>
      <c r="CG198" s="112">
        <v>15349877.66</v>
      </c>
      <c r="CH198" s="112">
        <v>16158204.859999999</v>
      </c>
      <c r="CI198" s="112">
        <v>16966532.059999999</v>
      </c>
    </row>
    <row r="199" spans="1:87" x14ac:dyDescent="0.3">
      <c r="A199" s="189">
        <v>34531</v>
      </c>
      <c r="B199" s="180" t="s">
        <v>509</v>
      </c>
      <c r="C199" s="72">
        <v>20314115.169999998</v>
      </c>
      <c r="D199" s="89">
        <v>20448136.299999997</v>
      </c>
      <c r="E199" s="89">
        <v>20582157.429999996</v>
      </c>
      <c r="F199" s="89">
        <v>20716319.039999995</v>
      </c>
      <c r="G199" s="89">
        <v>20850480.649999995</v>
      </c>
      <c r="H199" s="89">
        <v>20985525.099999994</v>
      </c>
      <c r="I199" s="89">
        <v>21120492.169999994</v>
      </c>
      <c r="J199" s="89">
        <v>21197501.309999995</v>
      </c>
      <c r="K199" s="89">
        <v>21332344.929999996</v>
      </c>
      <c r="L199" s="89">
        <v>21467188.549999997</v>
      </c>
      <c r="M199" s="89">
        <v>21602032.169999998</v>
      </c>
      <c r="N199" s="89">
        <v>21736875.789999999</v>
      </c>
      <c r="O199" s="89">
        <v>21871805.439999998</v>
      </c>
      <c r="P199" s="89">
        <v>22010528.859999999</v>
      </c>
      <c r="Q199" s="89">
        <v>22149252.280000001</v>
      </c>
      <c r="R199" s="89">
        <v>22287975.700000003</v>
      </c>
      <c r="S199" s="89">
        <v>22426699.120000005</v>
      </c>
      <c r="T199" s="89">
        <v>22565422.540000007</v>
      </c>
      <c r="U199" s="89">
        <v>22704145.960000008</v>
      </c>
      <c r="V199" s="89">
        <v>22842869.38000001</v>
      </c>
      <c r="W199" s="89">
        <v>22981592.800000012</v>
      </c>
      <c r="X199" s="89">
        <v>23120316.220000014</v>
      </c>
      <c r="Y199" s="89">
        <v>23259039.640000015</v>
      </c>
      <c r="Z199" s="89">
        <v>23397763.060000017</v>
      </c>
      <c r="AA199" s="89">
        <v>23536486.480000019</v>
      </c>
      <c r="AB199" s="89">
        <v>23650172.01000002</v>
      </c>
      <c r="AC199" s="89">
        <v>23763857.540000021</v>
      </c>
      <c r="AD199" s="89">
        <v>23877543.070000023</v>
      </c>
      <c r="AE199" s="89">
        <v>23991228.600000024</v>
      </c>
      <c r="AF199" s="89">
        <v>24104914.130000025</v>
      </c>
      <c r="AG199" s="89">
        <v>24218599.660000026</v>
      </c>
      <c r="AH199" s="89">
        <v>24332285.190000027</v>
      </c>
      <c r="AI199" s="89">
        <v>24445970.720000029</v>
      </c>
      <c r="AJ199" s="89">
        <v>24559656.25000003</v>
      </c>
      <c r="AK199" s="89">
        <v>24673341.780000031</v>
      </c>
      <c r="AL199" s="89">
        <v>24787027.310000032</v>
      </c>
      <c r="AM199" s="89">
        <v>24900712.840000033</v>
      </c>
      <c r="AN199" s="89">
        <v>25014398.370000035</v>
      </c>
      <c r="AO199" s="89">
        <v>25128083.900000036</v>
      </c>
      <c r="AP199" s="89">
        <v>25241769.430000037</v>
      </c>
      <c r="AQ199" s="89">
        <v>25355454.960000038</v>
      </c>
      <c r="AR199" s="89">
        <v>25469140.490000039</v>
      </c>
      <c r="AS199" s="89">
        <v>25582826.020000041</v>
      </c>
      <c r="AT199" s="89">
        <v>25696511.550000042</v>
      </c>
      <c r="AU199" s="89">
        <v>25810197.080000043</v>
      </c>
      <c r="AV199" s="89">
        <v>25923882.610000044</v>
      </c>
      <c r="AW199" s="89">
        <v>26037568.140000045</v>
      </c>
      <c r="AX199" s="89">
        <v>26151253.670000046</v>
      </c>
      <c r="AY199" s="89">
        <v>26264939.200000048</v>
      </c>
      <c r="AZ199" s="89">
        <v>26378624.730000049</v>
      </c>
      <c r="BA199" s="89">
        <v>26492310.26000005</v>
      </c>
      <c r="BB199" s="89">
        <v>26605995.790000051</v>
      </c>
      <c r="BC199" s="89">
        <v>26719681.320000052</v>
      </c>
      <c r="BD199" s="89">
        <v>26833366.850000054</v>
      </c>
      <c r="BE199" s="89">
        <v>26947052.380000055</v>
      </c>
      <c r="BF199" s="89">
        <v>27060737.910000056</v>
      </c>
      <c r="BG199" s="89">
        <v>27174423.440000057</v>
      </c>
      <c r="BH199" s="89">
        <v>27288108.970000058</v>
      </c>
      <c r="BI199" s="89">
        <v>27401794.50000006</v>
      </c>
      <c r="BJ199" s="89">
        <v>27515480.030000061</v>
      </c>
      <c r="BK199" s="89">
        <v>27629165.560000062</v>
      </c>
      <c r="BL199" s="89">
        <v>27742851.090000063</v>
      </c>
      <c r="BM199" s="89">
        <v>27856536.620000064</v>
      </c>
      <c r="BN199" s="89">
        <v>27970222.150000066</v>
      </c>
      <c r="BO199" s="89">
        <v>28083907.680000067</v>
      </c>
      <c r="BP199" s="89">
        <v>28197593.210000068</v>
      </c>
      <c r="BQ199" s="89">
        <v>28311278.740000069</v>
      </c>
      <c r="BR199" s="89">
        <v>28424964.27000007</v>
      </c>
      <c r="BS199" s="89">
        <v>28538649.800000072</v>
      </c>
      <c r="BT199" s="89">
        <v>28652335.330000073</v>
      </c>
      <c r="BU199" s="89">
        <v>28766020.860000074</v>
      </c>
      <c r="BV199" s="89">
        <v>28879706.390000075</v>
      </c>
      <c r="BW199" s="89">
        <v>28993391.920000076</v>
      </c>
      <c r="BX199" s="111">
        <v>21871805.439999998</v>
      </c>
      <c r="BY199" s="111">
        <v>23536486.480000019</v>
      </c>
      <c r="BZ199" s="111">
        <v>24900712.840000033</v>
      </c>
      <c r="CA199" s="111">
        <v>26264939.200000048</v>
      </c>
      <c r="CB199" s="111">
        <v>27629165.560000062</v>
      </c>
      <c r="CC199" s="111">
        <v>28993391.920000076</v>
      </c>
      <c r="CD199" s="112">
        <v>21094228.77</v>
      </c>
      <c r="CE199" s="112">
        <v>22704145.960000001</v>
      </c>
      <c r="CF199" s="112">
        <v>24218599.66</v>
      </c>
      <c r="CG199" s="112">
        <v>25582826.02</v>
      </c>
      <c r="CH199" s="112">
        <v>26947052.379999999</v>
      </c>
      <c r="CI199" s="112">
        <v>28311278.739999998</v>
      </c>
    </row>
    <row r="200" spans="1:87" x14ac:dyDescent="0.3">
      <c r="A200" s="189">
        <v>34532</v>
      </c>
      <c r="B200" s="180" t="s">
        <v>510</v>
      </c>
      <c r="C200" s="72">
        <v>22191942.010000013</v>
      </c>
      <c r="D200" s="89">
        <v>22251369.600000016</v>
      </c>
      <c r="E200" s="89">
        <v>22403270.960000016</v>
      </c>
      <c r="F200" s="89">
        <v>22555707.120000016</v>
      </c>
      <c r="G200" s="89">
        <v>22707668.890000015</v>
      </c>
      <c r="H200" s="89">
        <v>22859828.820000015</v>
      </c>
      <c r="I200" s="89">
        <v>23012125.740000017</v>
      </c>
      <c r="J200" s="89">
        <v>23164426.940000016</v>
      </c>
      <c r="K200" s="89">
        <v>23316703.100000016</v>
      </c>
      <c r="L200" s="89">
        <v>23468979.260000017</v>
      </c>
      <c r="M200" s="89">
        <v>23621296.230000015</v>
      </c>
      <c r="N200" s="89">
        <v>23773613.200000014</v>
      </c>
      <c r="O200" s="89">
        <v>23925999.320000015</v>
      </c>
      <c r="P200" s="89">
        <v>24053921.460000016</v>
      </c>
      <c r="Q200" s="89">
        <v>24206641.920000017</v>
      </c>
      <c r="R200" s="89">
        <v>24359362.380000018</v>
      </c>
      <c r="S200" s="89">
        <v>24512082.840000018</v>
      </c>
      <c r="T200" s="89">
        <v>24664803.300000019</v>
      </c>
      <c r="U200" s="89">
        <v>24817523.76000002</v>
      </c>
      <c r="V200" s="89">
        <v>24970244.220000021</v>
      </c>
      <c r="W200" s="89">
        <v>25122964.680000022</v>
      </c>
      <c r="X200" s="89">
        <v>25275685.140000023</v>
      </c>
      <c r="Y200" s="89">
        <v>25428405.600000024</v>
      </c>
      <c r="Z200" s="89">
        <v>25581126.060000025</v>
      </c>
      <c r="AA200" s="89">
        <v>25733846.520000026</v>
      </c>
      <c r="AB200" s="89">
        <v>25867197.560000025</v>
      </c>
      <c r="AC200" s="89">
        <v>26000548.600000024</v>
      </c>
      <c r="AD200" s="89">
        <v>26133899.640000023</v>
      </c>
      <c r="AE200" s="89">
        <v>26267250.680000022</v>
      </c>
      <c r="AF200" s="89">
        <v>26400601.720000021</v>
      </c>
      <c r="AG200" s="89">
        <v>26533952.76000002</v>
      </c>
      <c r="AH200" s="89">
        <v>26667303.800000019</v>
      </c>
      <c r="AI200" s="89">
        <v>26800654.840000018</v>
      </c>
      <c r="AJ200" s="89">
        <v>26934005.880000018</v>
      </c>
      <c r="AK200" s="89">
        <v>27067356.920000017</v>
      </c>
      <c r="AL200" s="89">
        <v>27200707.960000016</v>
      </c>
      <c r="AM200" s="89">
        <v>27334059.000000015</v>
      </c>
      <c r="AN200" s="89">
        <v>27467410.040000014</v>
      </c>
      <c r="AO200" s="89">
        <v>27600761.080000013</v>
      </c>
      <c r="AP200" s="89">
        <v>27734112.120000012</v>
      </c>
      <c r="AQ200" s="89">
        <v>27867463.160000011</v>
      </c>
      <c r="AR200" s="89">
        <v>28000814.20000001</v>
      </c>
      <c r="AS200" s="89">
        <v>28134165.24000001</v>
      </c>
      <c r="AT200" s="89">
        <v>28267516.280000009</v>
      </c>
      <c r="AU200" s="89">
        <v>28400867.320000008</v>
      </c>
      <c r="AV200" s="89">
        <v>28534218.360000007</v>
      </c>
      <c r="AW200" s="89">
        <v>28667569.400000006</v>
      </c>
      <c r="AX200" s="89">
        <v>28800920.440000005</v>
      </c>
      <c r="AY200" s="89">
        <v>28934271.480000004</v>
      </c>
      <c r="AZ200" s="89">
        <v>29067622.520000003</v>
      </c>
      <c r="BA200" s="89">
        <v>29200973.560000002</v>
      </c>
      <c r="BB200" s="89">
        <v>29334324.600000001</v>
      </c>
      <c r="BC200" s="89">
        <v>29467675.640000001</v>
      </c>
      <c r="BD200" s="89">
        <v>29601026.68</v>
      </c>
      <c r="BE200" s="89">
        <v>29734377.719999999</v>
      </c>
      <c r="BF200" s="89">
        <v>29867728.759999998</v>
      </c>
      <c r="BG200" s="89">
        <v>30001079.799999997</v>
      </c>
      <c r="BH200" s="89">
        <v>30134430.839999996</v>
      </c>
      <c r="BI200" s="89">
        <v>30267781.879999995</v>
      </c>
      <c r="BJ200" s="89">
        <v>30401132.919999994</v>
      </c>
      <c r="BK200" s="89">
        <v>30534483.959999993</v>
      </c>
      <c r="BL200" s="89">
        <v>30667834.999999993</v>
      </c>
      <c r="BM200" s="89">
        <v>30801186.039999992</v>
      </c>
      <c r="BN200" s="89">
        <v>30934537.079999991</v>
      </c>
      <c r="BO200" s="89">
        <v>31067888.11999999</v>
      </c>
      <c r="BP200" s="89">
        <v>31201239.159999989</v>
      </c>
      <c r="BQ200" s="89">
        <v>31334590.199999988</v>
      </c>
      <c r="BR200" s="89">
        <v>31467941.239999987</v>
      </c>
      <c r="BS200" s="89">
        <v>31601292.279999986</v>
      </c>
      <c r="BT200" s="89">
        <v>31734643.319999985</v>
      </c>
      <c r="BU200" s="89">
        <v>31867994.359999985</v>
      </c>
      <c r="BV200" s="89">
        <v>32001345.399999984</v>
      </c>
      <c r="BW200" s="89">
        <v>32134696.439999983</v>
      </c>
      <c r="BX200" s="111">
        <v>23925999.320000015</v>
      </c>
      <c r="BY200" s="111">
        <v>25733846.520000026</v>
      </c>
      <c r="BZ200" s="111">
        <v>27334059.000000015</v>
      </c>
      <c r="CA200" s="111">
        <v>28934271.480000004</v>
      </c>
      <c r="CB200" s="111">
        <v>30534483.959999993</v>
      </c>
      <c r="CC200" s="111">
        <v>32134696.439999983</v>
      </c>
      <c r="CD200" s="112">
        <v>23019456.25</v>
      </c>
      <c r="CE200" s="112">
        <v>24819431.32</v>
      </c>
      <c r="CF200" s="112">
        <v>26533952.760000002</v>
      </c>
      <c r="CG200" s="112">
        <v>28134165.239999998</v>
      </c>
      <c r="CH200" s="112">
        <v>29734377.719999999</v>
      </c>
      <c r="CI200" s="112">
        <v>31334590.199999999</v>
      </c>
    </row>
    <row r="201" spans="1:87" x14ac:dyDescent="0.3">
      <c r="A201" s="189">
        <v>34533</v>
      </c>
      <c r="B201" s="180" t="s">
        <v>511</v>
      </c>
      <c r="C201" s="72">
        <v>5732648.4099999983</v>
      </c>
      <c r="D201" s="89">
        <v>5764494.4999999981</v>
      </c>
      <c r="E201" s="89">
        <v>5796340.589999998</v>
      </c>
      <c r="F201" s="89">
        <v>5828186.6799999978</v>
      </c>
      <c r="G201" s="89">
        <v>5860032.7699999977</v>
      </c>
      <c r="H201" s="89">
        <v>5891878.8599999975</v>
      </c>
      <c r="I201" s="89">
        <v>5923724.9499999974</v>
      </c>
      <c r="J201" s="89">
        <v>5955571.0399999972</v>
      </c>
      <c r="K201" s="89">
        <v>5987417.1299999971</v>
      </c>
      <c r="L201" s="89">
        <v>6019263.2199999969</v>
      </c>
      <c r="M201" s="89">
        <v>6051109.3099999968</v>
      </c>
      <c r="N201" s="89">
        <v>6082955.3999999966</v>
      </c>
      <c r="O201" s="89">
        <v>6114801.4899999965</v>
      </c>
      <c r="P201" s="89">
        <v>6146693.4199999962</v>
      </c>
      <c r="Q201" s="89">
        <v>6178585.3499999959</v>
      </c>
      <c r="R201" s="89">
        <v>6210477.2799999956</v>
      </c>
      <c r="S201" s="89">
        <v>6242369.2099999953</v>
      </c>
      <c r="T201" s="89">
        <v>6274261.139999995</v>
      </c>
      <c r="U201" s="89">
        <v>6306153.0699999947</v>
      </c>
      <c r="V201" s="89">
        <v>6338044.9999999944</v>
      </c>
      <c r="W201" s="89">
        <v>6369936.9299999941</v>
      </c>
      <c r="X201" s="89">
        <v>6401828.8599999938</v>
      </c>
      <c r="Y201" s="89">
        <v>6433720.7899999935</v>
      </c>
      <c r="Z201" s="89">
        <v>6465612.7199999932</v>
      </c>
      <c r="AA201" s="89">
        <v>6497504.6499999929</v>
      </c>
      <c r="AB201" s="89">
        <v>6527861.0399999926</v>
      </c>
      <c r="AC201" s="89">
        <v>6558217.4299999923</v>
      </c>
      <c r="AD201" s="89">
        <v>6588573.8199999919</v>
      </c>
      <c r="AE201" s="89">
        <v>6618930.2099999916</v>
      </c>
      <c r="AF201" s="89">
        <v>6649286.5999999912</v>
      </c>
      <c r="AG201" s="89">
        <v>6679642.9899999909</v>
      </c>
      <c r="AH201" s="89">
        <v>6709999.3799999906</v>
      </c>
      <c r="AI201" s="89">
        <v>6740355.7699999902</v>
      </c>
      <c r="AJ201" s="89">
        <v>6770712.1599999899</v>
      </c>
      <c r="AK201" s="89">
        <v>6801068.5499999896</v>
      </c>
      <c r="AL201" s="89">
        <v>6831424.9399999892</v>
      </c>
      <c r="AM201" s="89">
        <v>6861781.3299999889</v>
      </c>
      <c r="AN201" s="89">
        <v>6892137.7199999886</v>
      </c>
      <c r="AO201" s="89">
        <v>6922494.1099999882</v>
      </c>
      <c r="AP201" s="89">
        <v>6952850.4999999879</v>
      </c>
      <c r="AQ201" s="89">
        <v>6983206.8899999876</v>
      </c>
      <c r="AR201" s="89">
        <v>7013563.2799999872</v>
      </c>
      <c r="AS201" s="89">
        <v>7043919.6699999869</v>
      </c>
      <c r="AT201" s="89">
        <v>7074276.0599999866</v>
      </c>
      <c r="AU201" s="89">
        <v>7104632.4499999862</v>
      </c>
      <c r="AV201" s="89">
        <v>7134988.8399999859</v>
      </c>
      <c r="AW201" s="89">
        <v>7165345.2299999855</v>
      </c>
      <c r="AX201" s="89">
        <v>7195701.6199999852</v>
      </c>
      <c r="AY201" s="89">
        <v>7226058.0099999849</v>
      </c>
      <c r="AZ201" s="89">
        <v>7256414.3999999845</v>
      </c>
      <c r="BA201" s="89">
        <v>7286770.7899999842</v>
      </c>
      <c r="BB201" s="89">
        <v>7317127.1799999839</v>
      </c>
      <c r="BC201" s="89">
        <v>7347483.5699999835</v>
      </c>
      <c r="BD201" s="89">
        <v>7377839.9599999832</v>
      </c>
      <c r="BE201" s="89">
        <v>7408196.3499999829</v>
      </c>
      <c r="BF201" s="89">
        <v>7438552.7399999825</v>
      </c>
      <c r="BG201" s="89">
        <v>7468909.1299999822</v>
      </c>
      <c r="BH201" s="89">
        <v>7499265.5199999819</v>
      </c>
      <c r="BI201" s="89">
        <v>7529621.9099999815</v>
      </c>
      <c r="BJ201" s="89">
        <v>7559978.2999999812</v>
      </c>
      <c r="BK201" s="89">
        <v>7590334.6899999809</v>
      </c>
      <c r="BL201" s="89">
        <v>7620691.0799999805</v>
      </c>
      <c r="BM201" s="89">
        <v>7651047.4699999802</v>
      </c>
      <c r="BN201" s="89">
        <v>7681403.8599999798</v>
      </c>
      <c r="BO201" s="89">
        <v>7711760.2499999795</v>
      </c>
      <c r="BP201" s="89">
        <v>7742116.6399999792</v>
      </c>
      <c r="BQ201" s="89">
        <v>7772473.0299999788</v>
      </c>
      <c r="BR201" s="89">
        <v>7802829.4199999785</v>
      </c>
      <c r="BS201" s="89">
        <v>7833185.8099999782</v>
      </c>
      <c r="BT201" s="89">
        <v>7863542.1999999778</v>
      </c>
      <c r="BU201" s="89">
        <v>7893898.5899999775</v>
      </c>
      <c r="BV201" s="89">
        <v>7924254.9799999772</v>
      </c>
      <c r="BW201" s="89">
        <v>7954611.3699999768</v>
      </c>
      <c r="BX201" s="111">
        <v>6114801.4899999965</v>
      </c>
      <c r="BY201" s="111">
        <v>6497504.6499999929</v>
      </c>
      <c r="BZ201" s="111">
        <v>6861781.3299999889</v>
      </c>
      <c r="CA201" s="111">
        <v>7226058.0099999849</v>
      </c>
      <c r="CB201" s="111">
        <v>7590334.6899999809</v>
      </c>
      <c r="CC201" s="111">
        <v>7954611.3699999768</v>
      </c>
      <c r="CD201" s="112">
        <v>5923724.9500000002</v>
      </c>
      <c r="CE201" s="112">
        <v>6306153.0700000003</v>
      </c>
      <c r="CF201" s="112">
        <v>6679642.9900000002</v>
      </c>
      <c r="CG201" s="112">
        <v>7043919.6699999999</v>
      </c>
      <c r="CH201" s="112">
        <v>7408196.3499999996</v>
      </c>
      <c r="CI201" s="112">
        <v>7772473.0300000003</v>
      </c>
    </row>
    <row r="202" spans="1:87" x14ac:dyDescent="0.3">
      <c r="A202" s="189">
        <v>34534</v>
      </c>
      <c r="B202" s="180" t="s">
        <v>512</v>
      </c>
      <c r="C202" s="72">
        <v>1825864.969999999</v>
      </c>
      <c r="D202" s="89">
        <v>1835592.629999999</v>
      </c>
      <c r="E202" s="89">
        <v>1845320.2899999989</v>
      </c>
      <c r="F202" s="89">
        <v>1855047.9499999988</v>
      </c>
      <c r="G202" s="89">
        <v>1864775.6099999987</v>
      </c>
      <c r="H202" s="89">
        <v>1874503.2699999986</v>
      </c>
      <c r="I202" s="89">
        <v>1884230.9299999985</v>
      </c>
      <c r="J202" s="89">
        <v>1893958.5899999985</v>
      </c>
      <c r="K202" s="89">
        <v>1903686.2499999984</v>
      </c>
      <c r="L202" s="89">
        <v>1913413.9099999983</v>
      </c>
      <c r="M202" s="89">
        <v>1923141.5699999982</v>
      </c>
      <c r="N202" s="89">
        <v>1932869.2299999981</v>
      </c>
      <c r="O202" s="89">
        <v>1942596.889999998</v>
      </c>
      <c r="P202" s="89">
        <v>1952372.2299999981</v>
      </c>
      <c r="Q202" s="89">
        <v>1962147.5699999982</v>
      </c>
      <c r="R202" s="89">
        <v>1971922.9099999983</v>
      </c>
      <c r="S202" s="89">
        <v>1981698.2499999984</v>
      </c>
      <c r="T202" s="89">
        <v>1991473.5899999985</v>
      </c>
      <c r="U202" s="89">
        <v>2001248.9299999985</v>
      </c>
      <c r="V202" s="89">
        <v>2011024.2699999986</v>
      </c>
      <c r="W202" s="89">
        <v>2020799.6099999987</v>
      </c>
      <c r="X202" s="89">
        <v>2030574.9499999988</v>
      </c>
      <c r="Y202" s="89">
        <v>2040350.2899999989</v>
      </c>
      <c r="Z202" s="89">
        <v>2050125.629999999</v>
      </c>
      <c r="AA202" s="89">
        <v>2059900.969999999</v>
      </c>
      <c r="AB202" s="89">
        <v>2068384.5699999991</v>
      </c>
      <c r="AC202" s="89">
        <v>2076868.1699999992</v>
      </c>
      <c r="AD202" s="89">
        <v>2085351.7699999993</v>
      </c>
      <c r="AE202" s="89">
        <v>2093835.3699999994</v>
      </c>
      <c r="AF202" s="89">
        <v>2102318.9699999993</v>
      </c>
      <c r="AG202" s="89">
        <v>2110802.5699999994</v>
      </c>
      <c r="AH202" s="89">
        <v>2119286.1699999995</v>
      </c>
      <c r="AI202" s="89">
        <v>2127769.7699999996</v>
      </c>
      <c r="AJ202" s="89">
        <v>2136253.3699999996</v>
      </c>
      <c r="AK202" s="89">
        <v>2144736.9699999997</v>
      </c>
      <c r="AL202" s="89">
        <v>2153220.5699999998</v>
      </c>
      <c r="AM202" s="89">
        <v>2161704.17</v>
      </c>
      <c r="AN202" s="89">
        <v>2170187.77</v>
      </c>
      <c r="AO202" s="89">
        <v>2178671.37</v>
      </c>
      <c r="AP202" s="89">
        <v>2187154.9700000002</v>
      </c>
      <c r="AQ202" s="89">
        <v>2195638.5700000003</v>
      </c>
      <c r="AR202" s="89">
        <v>2204122.1700000004</v>
      </c>
      <c r="AS202" s="89">
        <v>2212605.7700000005</v>
      </c>
      <c r="AT202" s="89">
        <v>2221089.3700000006</v>
      </c>
      <c r="AU202" s="89">
        <v>2229572.9700000007</v>
      </c>
      <c r="AV202" s="89">
        <v>2238056.5700000008</v>
      </c>
      <c r="AW202" s="89">
        <v>2246540.1700000009</v>
      </c>
      <c r="AX202" s="89">
        <v>2255023.7700000009</v>
      </c>
      <c r="AY202" s="89">
        <v>2263507.370000001</v>
      </c>
      <c r="AZ202" s="89">
        <v>2271990.9700000011</v>
      </c>
      <c r="BA202" s="89">
        <v>2280474.5700000012</v>
      </c>
      <c r="BB202" s="89">
        <v>2288958.1700000013</v>
      </c>
      <c r="BC202" s="89">
        <v>2297441.7700000014</v>
      </c>
      <c r="BD202" s="89">
        <v>2305925.3700000015</v>
      </c>
      <c r="BE202" s="89">
        <v>2314408.9700000016</v>
      </c>
      <c r="BF202" s="89">
        <v>2322892.5700000017</v>
      </c>
      <c r="BG202" s="89">
        <v>2331376.1700000018</v>
      </c>
      <c r="BH202" s="89">
        <v>2339859.7700000019</v>
      </c>
      <c r="BI202" s="89">
        <v>2348343.370000002</v>
      </c>
      <c r="BJ202" s="89">
        <v>2356826.9700000021</v>
      </c>
      <c r="BK202" s="89">
        <v>2365310.5700000022</v>
      </c>
      <c r="BL202" s="89">
        <v>2373794.1700000023</v>
      </c>
      <c r="BM202" s="89">
        <v>2382277.7700000023</v>
      </c>
      <c r="BN202" s="89">
        <v>2390761.3700000024</v>
      </c>
      <c r="BO202" s="89">
        <v>2399244.9700000025</v>
      </c>
      <c r="BP202" s="89">
        <v>2407728.5700000026</v>
      </c>
      <c r="BQ202" s="89">
        <v>2416212.1700000027</v>
      </c>
      <c r="BR202" s="89">
        <v>2424695.7700000028</v>
      </c>
      <c r="BS202" s="89">
        <v>2433179.3700000029</v>
      </c>
      <c r="BT202" s="89">
        <v>2441662.970000003</v>
      </c>
      <c r="BU202" s="89">
        <v>2450146.5700000031</v>
      </c>
      <c r="BV202" s="89">
        <v>2458630.1700000032</v>
      </c>
      <c r="BW202" s="89">
        <v>2467113.7700000033</v>
      </c>
      <c r="BX202" s="111">
        <v>1942596.889999998</v>
      </c>
      <c r="BY202" s="111">
        <v>2059900.969999999</v>
      </c>
      <c r="BZ202" s="111">
        <v>2161704.17</v>
      </c>
      <c r="CA202" s="111">
        <v>2263507.370000001</v>
      </c>
      <c r="CB202" s="111">
        <v>2365310.5700000022</v>
      </c>
      <c r="CC202" s="111">
        <v>2467113.7700000033</v>
      </c>
      <c r="CD202" s="112">
        <v>1884230.93</v>
      </c>
      <c r="CE202" s="112">
        <v>2001248.93</v>
      </c>
      <c r="CF202" s="112">
        <v>2110802.5699999998</v>
      </c>
      <c r="CG202" s="112">
        <v>2212605.77</v>
      </c>
      <c r="CH202" s="112">
        <v>2314408.9700000002</v>
      </c>
      <c r="CI202" s="112">
        <v>2416212.17</v>
      </c>
    </row>
    <row r="203" spans="1:87" x14ac:dyDescent="0.3">
      <c r="A203" s="189">
        <v>34535</v>
      </c>
      <c r="B203" s="180" t="s">
        <v>513</v>
      </c>
      <c r="C203" s="72">
        <v>4624831.9899999956</v>
      </c>
      <c r="D203" s="89">
        <v>4648200.7999999952</v>
      </c>
      <c r="E203" s="89">
        <v>4671569.6099999947</v>
      </c>
      <c r="F203" s="89">
        <v>4694938.4199999943</v>
      </c>
      <c r="G203" s="89">
        <v>4718307.2299999939</v>
      </c>
      <c r="H203" s="89">
        <v>4741676.0399999935</v>
      </c>
      <c r="I203" s="89">
        <v>4765044.8499999931</v>
      </c>
      <c r="J203" s="89">
        <v>4788413.6599999927</v>
      </c>
      <c r="K203" s="89">
        <v>4811782.4699999923</v>
      </c>
      <c r="L203" s="89">
        <v>4835151.2799999919</v>
      </c>
      <c r="M203" s="89">
        <v>4858520.0899999915</v>
      </c>
      <c r="N203" s="89">
        <v>4881888.8999999911</v>
      </c>
      <c r="O203" s="89">
        <v>4905262.4699999914</v>
      </c>
      <c r="P203" s="89">
        <v>4928681.8799999915</v>
      </c>
      <c r="Q203" s="89">
        <v>4952101.2899999917</v>
      </c>
      <c r="R203" s="89">
        <v>4975520.6999999918</v>
      </c>
      <c r="S203" s="89">
        <v>4998940.109999992</v>
      </c>
      <c r="T203" s="89">
        <v>5022359.5199999921</v>
      </c>
      <c r="U203" s="89">
        <v>5045778.9299999923</v>
      </c>
      <c r="V203" s="89">
        <v>5069198.3399999924</v>
      </c>
      <c r="W203" s="89">
        <v>5092617.7499999925</v>
      </c>
      <c r="X203" s="89">
        <v>5116037.1599999927</v>
      </c>
      <c r="Y203" s="89">
        <v>5139456.5699999928</v>
      </c>
      <c r="Z203" s="89">
        <v>5162875.979999993</v>
      </c>
      <c r="AA203" s="89">
        <v>5186295.3899999931</v>
      </c>
      <c r="AB203" s="89">
        <v>5201561.3799999934</v>
      </c>
      <c r="AC203" s="89">
        <v>5216827.3699999936</v>
      </c>
      <c r="AD203" s="89">
        <v>5232093.3599999938</v>
      </c>
      <c r="AE203" s="89">
        <v>5247359.349999994</v>
      </c>
      <c r="AF203" s="89">
        <v>5262625.3399999943</v>
      </c>
      <c r="AG203" s="89">
        <v>5277891.3299999945</v>
      </c>
      <c r="AH203" s="89">
        <v>5293157.3199999947</v>
      </c>
      <c r="AI203" s="89">
        <v>5308423.3099999949</v>
      </c>
      <c r="AJ203" s="89">
        <v>5323689.2999999952</v>
      </c>
      <c r="AK203" s="89">
        <v>5338955.2899999954</v>
      </c>
      <c r="AL203" s="89">
        <v>5354221.2799999956</v>
      </c>
      <c r="AM203" s="89">
        <v>5369487.2699999958</v>
      </c>
      <c r="AN203" s="89">
        <v>5384753.2599999961</v>
      </c>
      <c r="AO203" s="89">
        <v>5400019.2499999963</v>
      </c>
      <c r="AP203" s="89">
        <v>5415285.2399999965</v>
      </c>
      <c r="AQ203" s="89">
        <v>5430551.2299999967</v>
      </c>
      <c r="AR203" s="89">
        <v>5445817.2199999969</v>
      </c>
      <c r="AS203" s="89">
        <v>5461083.2099999972</v>
      </c>
      <c r="AT203" s="89">
        <v>5476349.1999999974</v>
      </c>
      <c r="AU203" s="89">
        <v>5491615.1899999976</v>
      </c>
      <c r="AV203" s="89">
        <v>5506881.1799999978</v>
      </c>
      <c r="AW203" s="89">
        <v>5522147.1699999981</v>
      </c>
      <c r="AX203" s="89">
        <v>5537413.1599999983</v>
      </c>
      <c r="AY203" s="89">
        <v>5552679.1499999985</v>
      </c>
      <c r="AZ203" s="89">
        <v>5567945.1399999987</v>
      </c>
      <c r="BA203" s="89">
        <v>5583211.129999999</v>
      </c>
      <c r="BB203" s="89">
        <v>5598477.1199999992</v>
      </c>
      <c r="BC203" s="89">
        <v>5613743.1099999994</v>
      </c>
      <c r="BD203" s="89">
        <v>5629009.0999999996</v>
      </c>
      <c r="BE203" s="89">
        <v>5644275.0899999999</v>
      </c>
      <c r="BF203" s="89">
        <v>5659541.0800000001</v>
      </c>
      <c r="BG203" s="89">
        <v>5674807.0700000003</v>
      </c>
      <c r="BH203" s="89">
        <v>5690073.0600000005</v>
      </c>
      <c r="BI203" s="89">
        <v>5705339.0500000007</v>
      </c>
      <c r="BJ203" s="89">
        <v>5720605.040000001</v>
      </c>
      <c r="BK203" s="89">
        <v>5735871.0300000012</v>
      </c>
      <c r="BL203" s="89">
        <v>5751137.0200000014</v>
      </c>
      <c r="BM203" s="89">
        <v>5766403.0100000016</v>
      </c>
      <c r="BN203" s="89">
        <v>5781669.0000000019</v>
      </c>
      <c r="BO203" s="89">
        <v>5796934.9900000021</v>
      </c>
      <c r="BP203" s="89">
        <v>5812200.9800000023</v>
      </c>
      <c r="BQ203" s="89">
        <v>5827466.9700000025</v>
      </c>
      <c r="BR203" s="89">
        <v>5842732.9600000028</v>
      </c>
      <c r="BS203" s="89">
        <v>5857998.950000003</v>
      </c>
      <c r="BT203" s="89">
        <v>5873264.9400000032</v>
      </c>
      <c r="BU203" s="89">
        <v>5888530.9300000034</v>
      </c>
      <c r="BV203" s="89">
        <v>5903796.9200000037</v>
      </c>
      <c r="BW203" s="89">
        <v>5919062.9100000039</v>
      </c>
      <c r="BX203" s="111">
        <v>4905262.4699999914</v>
      </c>
      <c r="BY203" s="111">
        <v>5186295.3899999931</v>
      </c>
      <c r="BZ203" s="111">
        <v>5369487.2699999958</v>
      </c>
      <c r="CA203" s="111">
        <v>5552679.1499999985</v>
      </c>
      <c r="CB203" s="111">
        <v>5735871.0300000012</v>
      </c>
      <c r="CC203" s="111">
        <v>5919062.9100000039</v>
      </c>
      <c r="CD203" s="112">
        <v>4765045.22</v>
      </c>
      <c r="CE203" s="112">
        <v>5045778.93</v>
      </c>
      <c r="CF203" s="112">
        <v>5277891.33</v>
      </c>
      <c r="CG203" s="112">
        <v>5461083.21</v>
      </c>
      <c r="CH203" s="112">
        <v>5644275.0899999999</v>
      </c>
      <c r="CI203" s="112">
        <v>5827466.9699999997</v>
      </c>
    </row>
    <row r="204" spans="1:87" x14ac:dyDescent="0.3">
      <c r="A204" s="189">
        <v>34536</v>
      </c>
      <c r="B204" s="180" t="s">
        <v>514</v>
      </c>
      <c r="C204" s="72">
        <v>6376089.2400000002</v>
      </c>
      <c r="D204" s="89">
        <v>6409517.9900000002</v>
      </c>
      <c r="E204" s="89">
        <v>6442946.7400000002</v>
      </c>
      <c r="F204" s="89">
        <v>6476375.4900000002</v>
      </c>
      <c r="G204" s="89">
        <v>6509804.2400000002</v>
      </c>
      <c r="H204" s="89">
        <v>6543232.9900000002</v>
      </c>
      <c r="I204" s="89">
        <v>6576661.7400000002</v>
      </c>
      <c r="J204" s="89">
        <v>6610090.4900000002</v>
      </c>
      <c r="K204" s="89">
        <v>6643519.2400000002</v>
      </c>
      <c r="L204" s="89">
        <v>6676947.9900000002</v>
      </c>
      <c r="M204" s="89">
        <v>6710376.7400000002</v>
      </c>
      <c r="N204" s="89">
        <v>6743805.4900000002</v>
      </c>
      <c r="O204" s="89">
        <v>6777249.1400000006</v>
      </c>
      <c r="P204" s="89">
        <v>6810740.330000001</v>
      </c>
      <c r="Q204" s="89">
        <v>6844231.5200000014</v>
      </c>
      <c r="R204" s="89">
        <v>6877722.7100000018</v>
      </c>
      <c r="S204" s="89">
        <v>6911213.9000000022</v>
      </c>
      <c r="T204" s="89">
        <v>6944705.0900000026</v>
      </c>
      <c r="U204" s="89">
        <v>6978196.2800000031</v>
      </c>
      <c r="V204" s="89">
        <v>7011687.4700000035</v>
      </c>
      <c r="W204" s="89">
        <v>7045178.6600000039</v>
      </c>
      <c r="X204" s="89">
        <v>7078669.8500000043</v>
      </c>
      <c r="Y204" s="89">
        <v>7112161.0400000047</v>
      </c>
      <c r="Z204" s="89">
        <v>7145652.2300000051</v>
      </c>
      <c r="AA204" s="89">
        <v>7179143.4200000055</v>
      </c>
      <c r="AB204" s="89">
        <v>7207969.7700000051</v>
      </c>
      <c r="AC204" s="89">
        <v>7236796.1200000048</v>
      </c>
      <c r="AD204" s="89">
        <v>7265622.4700000044</v>
      </c>
      <c r="AE204" s="89">
        <v>7294448.820000004</v>
      </c>
      <c r="AF204" s="89">
        <v>7323275.1700000037</v>
      </c>
      <c r="AG204" s="89">
        <v>7352101.5200000033</v>
      </c>
      <c r="AH204" s="89">
        <v>7380927.8700000029</v>
      </c>
      <c r="AI204" s="89">
        <v>7409754.2200000025</v>
      </c>
      <c r="AJ204" s="89">
        <v>7438580.5700000022</v>
      </c>
      <c r="AK204" s="89">
        <v>7467406.9200000018</v>
      </c>
      <c r="AL204" s="89">
        <v>7496233.2700000014</v>
      </c>
      <c r="AM204" s="89">
        <v>7525059.620000001</v>
      </c>
      <c r="AN204" s="89">
        <v>7553885.9700000007</v>
      </c>
      <c r="AO204" s="89">
        <v>7582712.3200000003</v>
      </c>
      <c r="AP204" s="89">
        <v>7611538.6699999999</v>
      </c>
      <c r="AQ204" s="89">
        <v>7640365.0199999996</v>
      </c>
      <c r="AR204" s="89">
        <v>7669191.3699999992</v>
      </c>
      <c r="AS204" s="89">
        <v>7698017.7199999988</v>
      </c>
      <c r="AT204" s="89">
        <v>7726844.0699999984</v>
      </c>
      <c r="AU204" s="89">
        <v>7755670.4199999981</v>
      </c>
      <c r="AV204" s="89">
        <v>7784496.7699999977</v>
      </c>
      <c r="AW204" s="89">
        <v>7813323.1199999973</v>
      </c>
      <c r="AX204" s="89">
        <v>7842149.4699999969</v>
      </c>
      <c r="AY204" s="89">
        <v>7870975.8199999966</v>
      </c>
      <c r="AZ204" s="89">
        <v>7899802.1699999962</v>
      </c>
      <c r="BA204" s="89">
        <v>7928628.5199999958</v>
      </c>
      <c r="BB204" s="89">
        <v>7957454.8699999955</v>
      </c>
      <c r="BC204" s="89">
        <v>7986281.2199999951</v>
      </c>
      <c r="BD204" s="89">
        <v>8015107.5699999947</v>
      </c>
      <c r="BE204" s="89">
        <v>8043933.9199999943</v>
      </c>
      <c r="BF204" s="89">
        <v>8072760.269999994</v>
      </c>
      <c r="BG204" s="89">
        <v>8101586.6199999936</v>
      </c>
      <c r="BH204" s="89">
        <v>8130412.9699999932</v>
      </c>
      <c r="BI204" s="89">
        <v>8159239.3199999928</v>
      </c>
      <c r="BJ204" s="89">
        <v>8188065.6699999925</v>
      </c>
      <c r="BK204" s="89">
        <v>8216892.0199999921</v>
      </c>
      <c r="BL204" s="89">
        <v>8245718.3699999917</v>
      </c>
      <c r="BM204" s="89">
        <v>8274544.7199999914</v>
      </c>
      <c r="BN204" s="89">
        <v>8303371.069999991</v>
      </c>
      <c r="BO204" s="89">
        <v>8332197.4199999906</v>
      </c>
      <c r="BP204" s="89">
        <v>8361023.7699999902</v>
      </c>
      <c r="BQ204" s="89">
        <v>8389850.1199999899</v>
      </c>
      <c r="BR204" s="89">
        <v>8418676.4699999895</v>
      </c>
      <c r="BS204" s="89">
        <v>8447502.8199999891</v>
      </c>
      <c r="BT204" s="89">
        <v>8476329.1699999887</v>
      </c>
      <c r="BU204" s="89">
        <v>8505155.5199999884</v>
      </c>
      <c r="BV204" s="89">
        <v>8533981.869999988</v>
      </c>
      <c r="BW204" s="89">
        <v>8562808.2199999876</v>
      </c>
      <c r="BX204" s="111">
        <v>6777249.1400000006</v>
      </c>
      <c r="BY204" s="111">
        <v>7179143.4200000055</v>
      </c>
      <c r="BZ204" s="111">
        <v>7525059.620000001</v>
      </c>
      <c r="CA204" s="111">
        <v>7870975.8199999966</v>
      </c>
      <c r="CB204" s="111">
        <v>8216892.0199999921</v>
      </c>
      <c r="CC204" s="111">
        <v>8562808.2199999876</v>
      </c>
      <c r="CD204" s="112">
        <v>6576662.8899999997</v>
      </c>
      <c r="CE204" s="112">
        <v>6978196.2800000003</v>
      </c>
      <c r="CF204" s="112">
        <v>7352101.5199999996</v>
      </c>
      <c r="CG204" s="112">
        <v>7698017.7199999997</v>
      </c>
      <c r="CH204" s="112">
        <v>8043933.9199999999</v>
      </c>
      <c r="CI204" s="112">
        <v>8389850.1199999992</v>
      </c>
    </row>
    <row r="205" spans="1:87" x14ac:dyDescent="0.3">
      <c r="A205" s="189">
        <v>34541</v>
      </c>
      <c r="B205" s="180" t="s">
        <v>515</v>
      </c>
      <c r="C205" s="72">
        <v>0</v>
      </c>
      <c r="D205" s="89">
        <v>0</v>
      </c>
      <c r="E205" s="89">
        <v>0</v>
      </c>
      <c r="F205" s="89">
        <v>0</v>
      </c>
      <c r="G205" s="89">
        <v>0</v>
      </c>
      <c r="H205" s="89">
        <v>0</v>
      </c>
      <c r="I205" s="89">
        <v>0</v>
      </c>
      <c r="J205" s="89">
        <v>0</v>
      </c>
      <c r="K205" s="89">
        <v>0</v>
      </c>
      <c r="L205" s="89">
        <v>0</v>
      </c>
      <c r="M205" s="89">
        <v>0</v>
      </c>
      <c r="N205" s="89">
        <v>0</v>
      </c>
      <c r="O205" s="89">
        <v>0</v>
      </c>
      <c r="P205" s="89">
        <v>0</v>
      </c>
      <c r="Q205" s="89">
        <v>0</v>
      </c>
      <c r="R205" s="89">
        <v>0</v>
      </c>
      <c r="S205" s="89">
        <v>0</v>
      </c>
      <c r="T205" s="89">
        <v>0</v>
      </c>
      <c r="U205" s="89">
        <v>0</v>
      </c>
      <c r="V205" s="89">
        <v>0</v>
      </c>
      <c r="W205" s="89">
        <v>0</v>
      </c>
      <c r="X205" s="89">
        <v>0</v>
      </c>
      <c r="Y205" s="89">
        <v>0</v>
      </c>
      <c r="Z205" s="89">
        <v>0</v>
      </c>
      <c r="AA205" s="89">
        <v>0</v>
      </c>
      <c r="AB205" s="89">
        <v>0</v>
      </c>
      <c r="AC205" s="89">
        <v>0</v>
      </c>
      <c r="AD205" s="89">
        <v>0</v>
      </c>
      <c r="AE205" s="89">
        <v>0</v>
      </c>
      <c r="AF205" s="89">
        <v>0</v>
      </c>
      <c r="AG205" s="89">
        <v>0</v>
      </c>
      <c r="AH205" s="89">
        <v>0</v>
      </c>
      <c r="AI205" s="89">
        <v>0</v>
      </c>
      <c r="AJ205" s="89">
        <v>0</v>
      </c>
      <c r="AK205" s="89">
        <v>0</v>
      </c>
      <c r="AL205" s="89">
        <v>0</v>
      </c>
      <c r="AM205" s="89">
        <v>0</v>
      </c>
      <c r="AN205" s="89">
        <v>0</v>
      </c>
      <c r="AO205" s="89">
        <v>0</v>
      </c>
      <c r="AP205" s="89">
        <v>0</v>
      </c>
      <c r="AQ205" s="89">
        <v>0</v>
      </c>
      <c r="AR205" s="89">
        <v>0</v>
      </c>
      <c r="AS205" s="89">
        <v>0</v>
      </c>
      <c r="AT205" s="89">
        <v>0</v>
      </c>
      <c r="AU205" s="89">
        <v>0</v>
      </c>
      <c r="AV205" s="89">
        <v>0</v>
      </c>
      <c r="AW205" s="89">
        <v>0</v>
      </c>
      <c r="AX205" s="89">
        <v>0</v>
      </c>
      <c r="AY205" s="89">
        <v>0</v>
      </c>
      <c r="AZ205" s="89">
        <v>0</v>
      </c>
      <c r="BA205" s="89">
        <v>0</v>
      </c>
      <c r="BB205" s="89">
        <v>0</v>
      </c>
      <c r="BC205" s="89">
        <v>0</v>
      </c>
      <c r="BD205" s="89">
        <v>0</v>
      </c>
      <c r="BE205" s="89">
        <v>0</v>
      </c>
      <c r="BF205" s="89">
        <v>0</v>
      </c>
      <c r="BG205" s="89">
        <v>0</v>
      </c>
      <c r="BH205" s="89">
        <v>0</v>
      </c>
      <c r="BI205" s="89">
        <v>0</v>
      </c>
      <c r="BJ205" s="89">
        <v>0</v>
      </c>
      <c r="BK205" s="89">
        <v>0</v>
      </c>
      <c r="BL205" s="89">
        <v>0</v>
      </c>
      <c r="BM205" s="89">
        <v>0</v>
      </c>
      <c r="BN205" s="89">
        <v>0</v>
      </c>
      <c r="BO205" s="89">
        <v>0</v>
      </c>
      <c r="BP205" s="89">
        <v>0</v>
      </c>
      <c r="BQ205" s="89">
        <v>0</v>
      </c>
      <c r="BR205" s="89">
        <v>0</v>
      </c>
      <c r="BS205" s="89">
        <v>0</v>
      </c>
      <c r="BT205" s="89">
        <v>0</v>
      </c>
      <c r="BU205" s="89">
        <v>0</v>
      </c>
      <c r="BV205" s="89">
        <v>0</v>
      </c>
      <c r="BW205" s="89">
        <v>0</v>
      </c>
      <c r="BX205" s="111">
        <v>0</v>
      </c>
      <c r="BY205" s="111">
        <v>0</v>
      </c>
      <c r="BZ205" s="111">
        <v>0</v>
      </c>
      <c r="CA205" s="111">
        <v>0</v>
      </c>
      <c r="CB205" s="111">
        <v>0</v>
      </c>
      <c r="CC205" s="111">
        <v>0</v>
      </c>
      <c r="CD205" s="112">
        <v>0</v>
      </c>
      <c r="CE205" s="112">
        <v>0</v>
      </c>
      <c r="CF205" s="112">
        <v>0</v>
      </c>
      <c r="CG205" s="112">
        <v>0</v>
      </c>
      <c r="CH205" s="112">
        <v>0</v>
      </c>
      <c r="CI205" s="112">
        <v>0</v>
      </c>
    </row>
    <row r="206" spans="1:87" x14ac:dyDescent="0.3">
      <c r="A206" s="189">
        <v>34542</v>
      </c>
      <c r="B206" s="180" t="s">
        <v>516</v>
      </c>
      <c r="C206" s="72">
        <v>0</v>
      </c>
      <c r="D206" s="89">
        <v>0</v>
      </c>
      <c r="E206" s="89">
        <v>0</v>
      </c>
      <c r="F206" s="89">
        <v>0</v>
      </c>
      <c r="G206" s="89">
        <v>0</v>
      </c>
      <c r="H206" s="89">
        <v>0</v>
      </c>
      <c r="I206" s="89">
        <v>0</v>
      </c>
      <c r="J206" s="89">
        <v>0</v>
      </c>
      <c r="K206" s="89">
        <v>0</v>
      </c>
      <c r="L206" s="89">
        <v>0</v>
      </c>
      <c r="M206" s="89">
        <v>0</v>
      </c>
      <c r="N206" s="89">
        <v>0</v>
      </c>
      <c r="O206" s="89">
        <v>0</v>
      </c>
      <c r="P206" s="89">
        <v>0</v>
      </c>
      <c r="Q206" s="89">
        <v>0</v>
      </c>
      <c r="R206" s="89">
        <v>0</v>
      </c>
      <c r="S206" s="89">
        <v>0</v>
      </c>
      <c r="T206" s="89">
        <v>0</v>
      </c>
      <c r="U206" s="89">
        <v>0</v>
      </c>
      <c r="V206" s="89">
        <v>0</v>
      </c>
      <c r="W206" s="89">
        <v>0</v>
      </c>
      <c r="X206" s="89">
        <v>0</v>
      </c>
      <c r="Y206" s="89">
        <v>0</v>
      </c>
      <c r="Z206" s="89">
        <v>0</v>
      </c>
      <c r="AA206" s="89">
        <v>0</v>
      </c>
      <c r="AB206" s="89">
        <v>0</v>
      </c>
      <c r="AC206" s="89">
        <v>0</v>
      </c>
      <c r="AD206" s="89">
        <v>0</v>
      </c>
      <c r="AE206" s="89">
        <v>0</v>
      </c>
      <c r="AF206" s="89">
        <v>0</v>
      </c>
      <c r="AG206" s="89">
        <v>0</v>
      </c>
      <c r="AH206" s="89">
        <v>0</v>
      </c>
      <c r="AI206" s="89">
        <v>0</v>
      </c>
      <c r="AJ206" s="89">
        <v>0</v>
      </c>
      <c r="AK206" s="89">
        <v>0</v>
      </c>
      <c r="AL206" s="89">
        <v>0</v>
      </c>
      <c r="AM206" s="89">
        <v>0</v>
      </c>
      <c r="AN206" s="89">
        <v>0</v>
      </c>
      <c r="AO206" s="89">
        <v>0</v>
      </c>
      <c r="AP206" s="89">
        <v>0</v>
      </c>
      <c r="AQ206" s="89">
        <v>0</v>
      </c>
      <c r="AR206" s="89">
        <v>0</v>
      </c>
      <c r="AS206" s="89">
        <v>0</v>
      </c>
      <c r="AT206" s="89">
        <v>0</v>
      </c>
      <c r="AU206" s="89">
        <v>0</v>
      </c>
      <c r="AV206" s="89">
        <v>0</v>
      </c>
      <c r="AW206" s="89">
        <v>0</v>
      </c>
      <c r="AX206" s="89">
        <v>0</v>
      </c>
      <c r="AY206" s="89">
        <v>0</v>
      </c>
      <c r="AZ206" s="89">
        <v>0</v>
      </c>
      <c r="BA206" s="89">
        <v>0</v>
      </c>
      <c r="BB206" s="89">
        <v>0</v>
      </c>
      <c r="BC206" s="89">
        <v>0</v>
      </c>
      <c r="BD206" s="89">
        <v>0</v>
      </c>
      <c r="BE206" s="89">
        <v>0</v>
      </c>
      <c r="BF206" s="89">
        <v>0</v>
      </c>
      <c r="BG206" s="89">
        <v>0</v>
      </c>
      <c r="BH206" s="89">
        <v>0</v>
      </c>
      <c r="BI206" s="89">
        <v>0</v>
      </c>
      <c r="BJ206" s="89">
        <v>0</v>
      </c>
      <c r="BK206" s="89">
        <v>0</v>
      </c>
      <c r="BL206" s="89">
        <v>0</v>
      </c>
      <c r="BM206" s="89">
        <v>0</v>
      </c>
      <c r="BN206" s="89">
        <v>0</v>
      </c>
      <c r="BO206" s="89">
        <v>0</v>
      </c>
      <c r="BP206" s="89">
        <v>0</v>
      </c>
      <c r="BQ206" s="89">
        <v>0</v>
      </c>
      <c r="BR206" s="89">
        <v>0</v>
      </c>
      <c r="BS206" s="89">
        <v>0</v>
      </c>
      <c r="BT206" s="89">
        <v>0</v>
      </c>
      <c r="BU206" s="89">
        <v>0</v>
      </c>
      <c r="BV206" s="89">
        <v>0</v>
      </c>
      <c r="BW206" s="89">
        <v>0</v>
      </c>
      <c r="BX206" s="111">
        <v>0</v>
      </c>
      <c r="BY206" s="111">
        <v>0</v>
      </c>
      <c r="BZ206" s="111">
        <v>0</v>
      </c>
      <c r="CA206" s="111">
        <v>0</v>
      </c>
      <c r="CB206" s="111">
        <v>0</v>
      </c>
      <c r="CC206" s="111">
        <v>0</v>
      </c>
      <c r="CD206" s="112">
        <v>0</v>
      </c>
      <c r="CE206" s="112">
        <v>0</v>
      </c>
      <c r="CF206" s="112">
        <v>0</v>
      </c>
      <c r="CG206" s="112">
        <v>0</v>
      </c>
      <c r="CH206" s="112">
        <v>0</v>
      </c>
      <c r="CI206" s="112">
        <v>0</v>
      </c>
    </row>
    <row r="207" spans="1:87" x14ac:dyDescent="0.3">
      <c r="A207" s="189">
        <v>34543</v>
      </c>
      <c r="B207" s="180" t="s">
        <v>517</v>
      </c>
      <c r="C207" s="72">
        <v>65005.02</v>
      </c>
      <c r="D207" s="89">
        <v>66241.350000000006</v>
      </c>
      <c r="E207" s="89">
        <v>67626.67</v>
      </c>
      <c r="F207" s="89">
        <v>69046.649999999994</v>
      </c>
      <c r="G207" s="89">
        <v>70104.22</v>
      </c>
      <c r="H207" s="89">
        <v>71305.06</v>
      </c>
      <c r="I207" s="89">
        <v>72666.319999999992</v>
      </c>
      <c r="J207" s="89">
        <v>73829.729999999981</v>
      </c>
      <c r="K207" s="89">
        <v>74709.229999999981</v>
      </c>
      <c r="L207" s="89">
        <v>76193.309999999983</v>
      </c>
      <c r="M207" s="89">
        <v>76687.889999999985</v>
      </c>
      <c r="N207" s="89">
        <v>78006.84</v>
      </c>
      <c r="O207" s="89">
        <v>75665.13</v>
      </c>
      <c r="P207" s="89">
        <v>77358.430000000008</v>
      </c>
      <c r="Q207" s="89">
        <v>79051.73000000001</v>
      </c>
      <c r="R207" s="89">
        <v>80745.030000000013</v>
      </c>
      <c r="S207" s="89">
        <v>82438.330000000016</v>
      </c>
      <c r="T207" s="89">
        <v>84131.630000000019</v>
      </c>
      <c r="U207" s="89">
        <v>85824.930000000022</v>
      </c>
      <c r="V207" s="89">
        <v>87518.230000000025</v>
      </c>
      <c r="W207" s="89">
        <v>89211.530000000028</v>
      </c>
      <c r="X207" s="89">
        <v>90904.830000000031</v>
      </c>
      <c r="Y207" s="89">
        <v>92598.130000000034</v>
      </c>
      <c r="Z207" s="89">
        <v>94291.430000000037</v>
      </c>
      <c r="AA207" s="89">
        <v>95984.73000000004</v>
      </c>
      <c r="AB207" s="89">
        <v>97689.710000000036</v>
      </c>
      <c r="AC207" s="89">
        <v>99394.690000000031</v>
      </c>
      <c r="AD207" s="89">
        <v>101099.67000000003</v>
      </c>
      <c r="AE207" s="89">
        <v>102804.65000000002</v>
      </c>
      <c r="AF207" s="89">
        <v>104509.63000000002</v>
      </c>
      <c r="AG207" s="89">
        <v>106214.61000000002</v>
      </c>
      <c r="AH207" s="89">
        <v>107919.59000000001</v>
      </c>
      <c r="AI207" s="89">
        <v>109624.57</v>
      </c>
      <c r="AJ207" s="89">
        <v>111329.55</v>
      </c>
      <c r="AK207" s="89">
        <v>113034.53</v>
      </c>
      <c r="AL207" s="89">
        <v>114739.51</v>
      </c>
      <c r="AM207" s="89">
        <v>116444.48999999999</v>
      </c>
      <c r="AN207" s="89">
        <v>118149.46999999999</v>
      </c>
      <c r="AO207" s="89">
        <v>119854.44999999998</v>
      </c>
      <c r="AP207" s="89">
        <v>121559.42999999998</v>
      </c>
      <c r="AQ207" s="89">
        <v>123264.40999999997</v>
      </c>
      <c r="AR207" s="89">
        <v>124969.38999999997</v>
      </c>
      <c r="AS207" s="89">
        <v>126674.36999999997</v>
      </c>
      <c r="AT207" s="89">
        <v>128379.34999999996</v>
      </c>
      <c r="AU207" s="89">
        <v>130084.32999999996</v>
      </c>
      <c r="AV207" s="89">
        <v>131789.30999999997</v>
      </c>
      <c r="AW207" s="89">
        <v>133494.28999999998</v>
      </c>
      <c r="AX207" s="89">
        <v>135199.26999999999</v>
      </c>
      <c r="AY207" s="89">
        <v>136904.25</v>
      </c>
      <c r="AZ207" s="89">
        <v>138609.23000000001</v>
      </c>
      <c r="BA207" s="89">
        <v>140314.21000000002</v>
      </c>
      <c r="BB207" s="89">
        <v>142019.19000000003</v>
      </c>
      <c r="BC207" s="89">
        <v>143724.17000000004</v>
      </c>
      <c r="BD207" s="89">
        <v>145429.15000000005</v>
      </c>
      <c r="BE207" s="89">
        <v>147134.13000000006</v>
      </c>
      <c r="BF207" s="89">
        <v>148839.11000000007</v>
      </c>
      <c r="BG207" s="89">
        <v>150544.09000000008</v>
      </c>
      <c r="BH207" s="89">
        <v>152249.07000000009</v>
      </c>
      <c r="BI207" s="89">
        <v>153954.0500000001</v>
      </c>
      <c r="BJ207" s="89">
        <v>155659.03000000012</v>
      </c>
      <c r="BK207" s="89">
        <v>157364.01000000013</v>
      </c>
      <c r="BL207" s="89">
        <v>159068.99000000014</v>
      </c>
      <c r="BM207" s="89">
        <v>160773.97000000015</v>
      </c>
      <c r="BN207" s="89">
        <v>162478.95000000016</v>
      </c>
      <c r="BO207" s="89">
        <v>164183.93000000017</v>
      </c>
      <c r="BP207" s="89">
        <v>165888.91000000018</v>
      </c>
      <c r="BQ207" s="89">
        <v>167593.89000000019</v>
      </c>
      <c r="BR207" s="89">
        <v>169298.8700000002</v>
      </c>
      <c r="BS207" s="89">
        <v>171003.85000000021</v>
      </c>
      <c r="BT207" s="89">
        <v>172708.83000000022</v>
      </c>
      <c r="BU207" s="89">
        <v>174413.81000000023</v>
      </c>
      <c r="BV207" s="89">
        <v>176118.79000000024</v>
      </c>
      <c r="BW207" s="89">
        <v>177823.77000000025</v>
      </c>
      <c r="BX207" s="111">
        <v>75665.13</v>
      </c>
      <c r="BY207" s="111">
        <v>95984.73000000004</v>
      </c>
      <c r="BZ207" s="111">
        <v>116444.48999999999</v>
      </c>
      <c r="CA207" s="111">
        <v>136904.25</v>
      </c>
      <c r="CB207" s="111">
        <v>157364.01000000013</v>
      </c>
      <c r="CC207" s="111">
        <v>177823.77000000025</v>
      </c>
      <c r="CD207" s="112">
        <v>72083.649999999994</v>
      </c>
      <c r="CE207" s="112">
        <v>85824.93</v>
      </c>
      <c r="CF207" s="112">
        <v>106214.61</v>
      </c>
      <c r="CG207" s="112">
        <v>126674.37</v>
      </c>
      <c r="CH207" s="112">
        <v>147134.13</v>
      </c>
      <c r="CI207" s="112">
        <v>167593.89000000001</v>
      </c>
    </row>
    <row r="208" spans="1:87" x14ac:dyDescent="0.3">
      <c r="A208" s="189">
        <v>34544</v>
      </c>
      <c r="B208" s="180" t="s">
        <v>518</v>
      </c>
      <c r="C208" s="72">
        <v>6866614.9500000048</v>
      </c>
      <c r="D208" s="89">
        <v>6902372.6000000052</v>
      </c>
      <c r="E208" s="89">
        <v>6938130.2500000056</v>
      </c>
      <c r="F208" s="89">
        <v>6829633.7600000063</v>
      </c>
      <c r="G208" s="89">
        <v>6865236.2700000061</v>
      </c>
      <c r="H208" s="89">
        <v>6900838.7800000058</v>
      </c>
      <c r="I208" s="89">
        <v>6936437.3000000054</v>
      </c>
      <c r="J208" s="89">
        <v>6972035.820000005</v>
      </c>
      <c r="K208" s="89">
        <v>7005921.1800000044</v>
      </c>
      <c r="L208" s="89">
        <v>7041519.7000000039</v>
      </c>
      <c r="M208" s="89">
        <v>7068593.3700000029</v>
      </c>
      <c r="N208" s="89">
        <v>7104194.6100000031</v>
      </c>
      <c r="O208" s="89">
        <v>7104565.4700000035</v>
      </c>
      <c r="P208" s="89">
        <v>7142665.8000000035</v>
      </c>
      <c r="Q208" s="89">
        <v>7180766.1300000036</v>
      </c>
      <c r="R208" s="89">
        <v>7218866.4600000037</v>
      </c>
      <c r="S208" s="89">
        <v>7256966.7900000038</v>
      </c>
      <c r="T208" s="89">
        <v>7295067.1200000038</v>
      </c>
      <c r="U208" s="89">
        <v>7333167.4500000039</v>
      </c>
      <c r="V208" s="89">
        <v>7371267.780000004</v>
      </c>
      <c r="W208" s="89">
        <v>7409368.1100000041</v>
      </c>
      <c r="X208" s="89">
        <v>7447468.4400000041</v>
      </c>
      <c r="Y208" s="89">
        <v>7485568.7700000042</v>
      </c>
      <c r="Z208" s="89">
        <v>7523669.1000000043</v>
      </c>
      <c r="AA208" s="89">
        <v>7561769.4300000044</v>
      </c>
      <c r="AB208" s="89">
        <v>7594699.0000000047</v>
      </c>
      <c r="AC208" s="89">
        <v>7627628.570000005</v>
      </c>
      <c r="AD208" s="89">
        <v>7660558.1400000053</v>
      </c>
      <c r="AE208" s="89">
        <v>7693487.7100000056</v>
      </c>
      <c r="AF208" s="89">
        <v>7726417.2800000058</v>
      </c>
      <c r="AG208" s="89">
        <v>7759346.8500000061</v>
      </c>
      <c r="AH208" s="89">
        <v>7792276.4200000064</v>
      </c>
      <c r="AI208" s="89">
        <v>7825205.9900000067</v>
      </c>
      <c r="AJ208" s="89">
        <v>7858135.560000007</v>
      </c>
      <c r="AK208" s="89">
        <v>7891065.1300000073</v>
      </c>
      <c r="AL208" s="89">
        <v>7923994.7000000076</v>
      </c>
      <c r="AM208" s="89">
        <v>7956924.2700000079</v>
      </c>
      <c r="AN208" s="89">
        <v>7989853.8400000082</v>
      </c>
      <c r="AO208" s="89">
        <v>8022783.4100000085</v>
      </c>
      <c r="AP208" s="89">
        <v>8055712.9800000088</v>
      </c>
      <c r="AQ208" s="89">
        <v>8088642.5500000091</v>
      </c>
      <c r="AR208" s="89">
        <v>8121572.1200000094</v>
      </c>
      <c r="AS208" s="89">
        <v>8154501.6900000097</v>
      </c>
      <c r="AT208" s="89">
        <v>8187431.26000001</v>
      </c>
      <c r="AU208" s="89">
        <v>8220360.8300000103</v>
      </c>
      <c r="AV208" s="89">
        <v>8253290.4000000106</v>
      </c>
      <c r="AW208" s="89">
        <v>8286219.9700000109</v>
      </c>
      <c r="AX208" s="89">
        <v>8319149.5400000112</v>
      </c>
      <c r="AY208" s="89">
        <v>8352079.1100000115</v>
      </c>
      <c r="AZ208" s="89">
        <v>8385008.6800000118</v>
      </c>
      <c r="BA208" s="89">
        <v>8417938.2500000112</v>
      </c>
      <c r="BB208" s="89">
        <v>8450867.8200000115</v>
      </c>
      <c r="BC208" s="89">
        <v>8483797.3900000118</v>
      </c>
      <c r="BD208" s="89">
        <v>8516726.9600000121</v>
      </c>
      <c r="BE208" s="89">
        <v>8549656.5300000124</v>
      </c>
      <c r="BF208" s="89">
        <v>8582586.1000000127</v>
      </c>
      <c r="BG208" s="89">
        <v>8615515.670000013</v>
      </c>
      <c r="BH208" s="89">
        <v>8648445.2400000133</v>
      </c>
      <c r="BI208" s="89">
        <v>8681374.8100000136</v>
      </c>
      <c r="BJ208" s="89">
        <v>8714304.3800000139</v>
      </c>
      <c r="BK208" s="89">
        <v>8747233.9500000142</v>
      </c>
      <c r="BL208" s="89">
        <v>8780163.5200000145</v>
      </c>
      <c r="BM208" s="89">
        <v>8813093.0900000148</v>
      </c>
      <c r="BN208" s="89">
        <v>8846022.6600000151</v>
      </c>
      <c r="BO208" s="89">
        <v>8878952.2300000153</v>
      </c>
      <c r="BP208" s="89">
        <v>8911881.8000000156</v>
      </c>
      <c r="BQ208" s="89">
        <v>8944811.3700000159</v>
      </c>
      <c r="BR208" s="89">
        <v>8977740.9400000162</v>
      </c>
      <c r="BS208" s="89">
        <v>9010670.5100000165</v>
      </c>
      <c r="BT208" s="89">
        <v>9043600.0800000168</v>
      </c>
      <c r="BU208" s="89">
        <v>9076529.6500000171</v>
      </c>
      <c r="BV208" s="89">
        <v>9109459.2200000174</v>
      </c>
      <c r="BW208" s="89">
        <v>9142388.7900000177</v>
      </c>
      <c r="BX208" s="111">
        <v>7104565.4700000035</v>
      </c>
      <c r="BY208" s="111">
        <v>7561769.4300000044</v>
      </c>
      <c r="BZ208" s="111">
        <v>7956924.2700000079</v>
      </c>
      <c r="CA208" s="111">
        <v>8352079.1100000115</v>
      </c>
      <c r="CB208" s="111">
        <v>8747233.9500000142</v>
      </c>
      <c r="CC208" s="111">
        <v>9142388.7900000177</v>
      </c>
      <c r="CD208" s="112">
        <v>6964314.9299999997</v>
      </c>
      <c r="CE208" s="112">
        <v>7333167.4500000002</v>
      </c>
      <c r="CF208" s="112">
        <v>7759346.8499999996</v>
      </c>
      <c r="CG208" s="112">
        <v>8154501.6900000004</v>
      </c>
      <c r="CH208" s="112">
        <v>8549656.5299999993</v>
      </c>
      <c r="CI208" s="112">
        <v>8944811.3699999992</v>
      </c>
    </row>
    <row r="209" spans="1:87" x14ac:dyDescent="0.3">
      <c r="A209" s="189">
        <v>34545</v>
      </c>
      <c r="B209" s="180" t="s">
        <v>519</v>
      </c>
      <c r="C209" s="72">
        <v>0</v>
      </c>
      <c r="D209" s="89">
        <v>0</v>
      </c>
      <c r="E209" s="89">
        <v>0</v>
      </c>
      <c r="F209" s="89">
        <v>0</v>
      </c>
      <c r="G209" s="89">
        <v>0</v>
      </c>
      <c r="H209" s="89">
        <v>0</v>
      </c>
      <c r="I209" s="89">
        <v>0</v>
      </c>
      <c r="J209" s="89">
        <v>0</v>
      </c>
      <c r="K209" s="89">
        <v>0</v>
      </c>
      <c r="L209" s="89">
        <v>0</v>
      </c>
      <c r="M209" s="89">
        <v>0</v>
      </c>
      <c r="N209" s="89">
        <v>0</v>
      </c>
      <c r="O209" s="89">
        <v>0</v>
      </c>
      <c r="P209" s="89">
        <v>142.03</v>
      </c>
      <c r="Q209" s="89">
        <v>284.06</v>
      </c>
      <c r="R209" s="89">
        <v>426.09000000000003</v>
      </c>
      <c r="S209" s="89">
        <v>568.12</v>
      </c>
      <c r="T209" s="89">
        <v>710.15</v>
      </c>
      <c r="U209" s="89">
        <v>852.18</v>
      </c>
      <c r="V209" s="89">
        <v>994.20999999999992</v>
      </c>
      <c r="W209" s="89">
        <v>1136.24</v>
      </c>
      <c r="X209" s="89">
        <v>1278.27</v>
      </c>
      <c r="Y209" s="89">
        <v>1420.3</v>
      </c>
      <c r="Z209" s="89">
        <v>1562.33</v>
      </c>
      <c r="AA209" s="89">
        <v>1704.36</v>
      </c>
      <c r="AB209" s="89">
        <v>1796.9199999999998</v>
      </c>
      <c r="AC209" s="89">
        <v>1889.4799999999998</v>
      </c>
      <c r="AD209" s="89">
        <v>1982.0399999999997</v>
      </c>
      <c r="AE209" s="89">
        <v>2074.6</v>
      </c>
      <c r="AF209" s="89">
        <v>2167.16</v>
      </c>
      <c r="AG209" s="89">
        <v>2259.7199999999998</v>
      </c>
      <c r="AH209" s="89">
        <v>2352.2799999999997</v>
      </c>
      <c r="AI209" s="89">
        <v>2444.8399999999997</v>
      </c>
      <c r="AJ209" s="89">
        <v>2537.3999999999996</v>
      </c>
      <c r="AK209" s="89">
        <v>2629.9599999999996</v>
      </c>
      <c r="AL209" s="89">
        <v>2722.5199999999995</v>
      </c>
      <c r="AM209" s="89">
        <v>2815.0799999999995</v>
      </c>
      <c r="AN209" s="89">
        <v>2907.6399999999994</v>
      </c>
      <c r="AO209" s="89">
        <v>3000.1999999999994</v>
      </c>
      <c r="AP209" s="89">
        <v>3092.7599999999993</v>
      </c>
      <c r="AQ209" s="89">
        <v>3185.3199999999993</v>
      </c>
      <c r="AR209" s="89">
        <v>3277.8799999999992</v>
      </c>
      <c r="AS209" s="89">
        <v>3370.4399999999991</v>
      </c>
      <c r="AT209" s="89">
        <v>3462.9999999999991</v>
      </c>
      <c r="AU209" s="89">
        <v>3555.559999999999</v>
      </c>
      <c r="AV209" s="89">
        <v>3648.119999999999</v>
      </c>
      <c r="AW209" s="89">
        <v>3740.6799999999989</v>
      </c>
      <c r="AX209" s="89">
        <v>3833.2399999999989</v>
      </c>
      <c r="AY209" s="89">
        <v>3925.7999999999988</v>
      </c>
      <c r="AZ209" s="89">
        <v>4018.3599999999988</v>
      </c>
      <c r="BA209" s="89">
        <v>4110.9199999999992</v>
      </c>
      <c r="BB209" s="89">
        <v>4203.4799999999996</v>
      </c>
      <c r="BC209" s="89">
        <v>4296.04</v>
      </c>
      <c r="BD209" s="89">
        <v>4388.6000000000004</v>
      </c>
      <c r="BE209" s="89">
        <v>4481.1600000000008</v>
      </c>
      <c r="BF209" s="89">
        <v>4573.7200000000012</v>
      </c>
      <c r="BG209" s="89">
        <v>4666.2800000000016</v>
      </c>
      <c r="BH209" s="89">
        <v>4758.840000000002</v>
      </c>
      <c r="BI209" s="89">
        <v>4851.4000000000024</v>
      </c>
      <c r="BJ209" s="89">
        <v>4943.9600000000028</v>
      </c>
      <c r="BK209" s="89">
        <v>5036.5200000000032</v>
      </c>
      <c r="BL209" s="89">
        <v>5129.0800000000036</v>
      </c>
      <c r="BM209" s="89">
        <v>5221.640000000004</v>
      </c>
      <c r="BN209" s="89">
        <v>5314.2000000000044</v>
      </c>
      <c r="BO209" s="89">
        <v>5406.7600000000048</v>
      </c>
      <c r="BP209" s="89">
        <v>5499.3200000000052</v>
      </c>
      <c r="BQ209" s="89">
        <v>5591.8800000000056</v>
      </c>
      <c r="BR209" s="89">
        <v>5684.440000000006</v>
      </c>
      <c r="BS209" s="89">
        <v>5777.0000000000064</v>
      </c>
      <c r="BT209" s="89">
        <v>5869.5600000000068</v>
      </c>
      <c r="BU209" s="89">
        <v>5962.1200000000072</v>
      </c>
      <c r="BV209" s="89">
        <v>6054.6800000000076</v>
      </c>
      <c r="BW209" s="89">
        <v>6147.240000000008</v>
      </c>
      <c r="BX209" s="111">
        <v>0</v>
      </c>
      <c r="BY209" s="111">
        <v>1704.36</v>
      </c>
      <c r="BZ209" s="111">
        <v>2815.0799999999995</v>
      </c>
      <c r="CA209" s="111">
        <v>3925.7999999999988</v>
      </c>
      <c r="CB209" s="111">
        <v>5036.5200000000032</v>
      </c>
      <c r="CC209" s="111">
        <v>6147.240000000008</v>
      </c>
      <c r="CD209" s="112">
        <v>0</v>
      </c>
      <c r="CE209" s="112">
        <v>852.18</v>
      </c>
      <c r="CF209" s="112">
        <v>2259.7199999999998</v>
      </c>
      <c r="CG209" s="112">
        <v>3370.44</v>
      </c>
      <c r="CH209" s="112">
        <v>4481.16</v>
      </c>
      <c r="CI209" s="112">
        <v>5591.88</v>
      </c>
    </row>
    <row r="210" spans="1:87" x14ac:dyDescent="0.3">
      <c r="A210" s="189">
        <v>34546</v>
      </c>
      <c r="B210" s="180" t="s">
        <v>520</v>
      </c>
      <c r="C210" s="72">
        <v>0</v>
      </c>
      <c r="D210" s="89">
        <v>0</v>
      </c>
      <c r="E210" s="89">
        <v>0</v>
      </c>
      <c r="F210" s="89">
        <v>0</v>
      </c>
      <c r="G210" s="89">
        <v>0</v>
      </c>
      <c r="H210" s="89">
        <v>86.44</v>
      </c>
      <c r="I210" s="89">
        <v>86.44</v>
      </c>
      <c r="J210" s="89">
        <v>86.44</v>
      </c>
      <c r="K210" s="89">
        <v>86.44</v>
      </c>
      <c r="L210" s="89">
        <v>0.26000000000000156</v>
      </c>
      <c r="M210" s="89">
        <v>34.839999999999989</v>
      </c>
      <c r="N210" s="89">
        <v>78.929999999999993</v>
      </c>
      <c r="O210" s="89">
        <v>129.91</v>
      </c>
      <c r="P210" s="89">
        <v>176.29</v>
      </c>
      <c r="Q210" s="89">
        <v>222.67</v>
      </c>
      <c r="R210" s="89">
        <v>269.05</v>
      </c>
      <c r="S210" s="89">
        <v>315.43</v>
      </c>
      <c r="T210" s="89">
        <v>361.81</v>
      </c>
      <c r="U210" s="89">
        <v>408.19</v>
      </c>
      <c r="V210" s="89">
        <v>454.57</v>
      </c>
      <c r="W210" s="89">
        <v>500.95</v>
      </c>
      <c r="X210" s="89">
        <v>547.33000000000004</v>
      </c>
      <c r="Y210" s="89">
        <v>593.71</v>
      </c>
      <c r="Z210" s="89">
        <v>640.09</v>
      </c>
      <c r="AA210" s="89">
        <v>686.47</v>
      </c>
      <c r="AB210" s="89">
        <v>716.7</v>
      </c>
      <c r="AC210" s="89">
        <v>746.93000000000006</v>
      </c>
      <c r="AD210" s="89">
        <v>777.16000000000008</v>
      </c>
      <c r="AE210" s="89">
        <v>807.3900000000001</v>
      </c>
      <c r="AF210" s="89">
        <v>837.62000000000012</v>
      </c>
      <c r="AG210" s="89">
        <v>867.85000000000014</v>
      </c>
      <c r="AH210" s="89">
        <v>898.08000000000015</v>
      </c>
      <c r="AI210" s="89">
        <v>928.31000000000017</v>
      </c>
      <c r="AJ210" s="89">
        <v>958.54000000000019</v>
      </c>
      <c r="AK210" s="89">
        <v>988.77000000000021</v>
      </c>
      <c r="AL210" s="89">
        <v>1019.0000000000002</v>
      </c>
      <c r="AM210" s="89">
        <v>1049.2300000000002</v>
      </c>
      <c r="AN210" s="89">
        <v>1079.4600000000003</v>
      </c>
      <c r="AO210" s="89">
        <v>1109.6900000000003</v>
      </c>
      <c r="AP210" s="89">
        <v>1139.9200000000003</v>
      </c>
      <c r="AQ210" s="89">
        <v>1170.1500000000003</v>
      </c>
      <c r="AR210" s="89">
        <v>1200.3800000000003</v>
      </c>
      <c r="AS210" s="89">
        <v>1230.6100000000004</v>
      </c>
      <c r="AT210" s="89">
        <v>1260.8400000000004</v>
      </c>
      <c r="AU210" s="89">
        <v>1291.0700000000004</v>
      </c>
      <c r="AV210" s="89">
        <v>1321.3000000000004</v>
      </c>
      <c r="AW210" s="89">
        <v>1351.5300000000004</v>
      </c>
      <c r="AX210" s="89">
        <v>1381.7600000000004</v>
      </c>
      <c r="AY210" s="89">
        <v>1411.9900000000005</v>
      </c>
      <c r="AZ210" s="89">
        <v>1442.2200000000005</v>
      </c>
      <c r="BA210" s="89">
        <v>1472.4500000000005</v>
      </c>
      <c r="BB210" s="89">
        <v>1502.6800000000005</v>
      </c>
      <c r="BC210" s="89">
        <v>1532.9100000000005</v>
      </c>
      <c r="BD210" s="89">
        <v>1563.1400000000006</v>
      </c>
      <c r="BE210" s="89">
        <v>1593.3700000000006</v>
      </c>
      <c r="BF210" s="89">
        <v>1623.6000000000006</v>
      </c>
      <c r="BG210" s="89">
        <v>1653.8300000000006</v>
      </c>
      <c r="BH210" s="89">
        <v>1684.0600000000006</v>
      </c>
      <c r="BI210" s="89">
        <v>1714.2900000000006</v>
      </c>
      <c r="BJ210" s="89">
        <v>1744.5200000000007</v>
      </c>
      <c r="BK210" s="89">
        <v>1774.7500000000007</v>
      </c>
      <c r="BL210" s="89">
        <v>1804.9800000000007</v>
      </c>
      <c r="BM210" s="89">
        <v>1835.2100000000007</v>
      </c>
      <c r="BN210" s="89">
        <v>1865.4400000000007</v>
      </c>
      <c r="BO210" s="89">
        <v>1895.6700000000008</v>
      </c>
      <c r="BP210" s="89">
        <v>1925.9000000000008</v>
      </c>
      <c r="BQ210" s="89">
        <v>1956.1300000000008</v>
      </c>
      <c r="BR210" s="89">
        <v>1986.3600000000008</v>
      </c>
      <c r="BS210" s="89">
        <v>2016.5900000000008</v>
      </c>
      <c r="BT210" s="89">
        <v>2046.8200000000008</v>
      </c>
      <c r="BU210" s="89">
        <v>2077.0500000000006</v>
      </c>
      <c r="BV210" s="89">
        <v>2107.2800000000007</v>
      </c>
      <c r="BW210" s="89">
        <v>2137.5100000000007</v>
      </c>
      <c r="BX210" s="111">
        <v>129.91</v>
      </c>
      <c r="BY210" s="111">
        <v>686.47</v>
      </c>
      <c r="BZ210" s="111">
        <v>1049.2300000000002</v>
      </c>
      <c r="CA210" s="111">
        <v>1411.9900000000005</v>
      </c>
      <c r="CB210" s="111">
        <v>1774.7500000000007</v>
      </c>
      <c r="CC210" s="111">
        <v>2137.5100000000007</v>
      </c>
      <c r="CD210" s="112">
        <v>45.36</v>
      </c>
      <c r="CE210" s="112">
        <v>408.19</v>
      </c>
      <c r="CF210" s="112">
        <v>867.85</v>
      </c>
      <c r="CG210" s="112">
        <v>1230.6099999999999</v>
      </c>
      <c r="CH210" s="112">
        <v>1593.37</v>
      </c>
      <c r="CI210" s="112">
        <v>1956.13</v>
      </c>
    </row>
    <row r="211" spans="1:87" x14ac:dyDescent="0.3">
      <c r="A211" s="189">
        <v>34580</v>
      </c>
      <c r="B211" s="180" t="s">
        <v>521</v>
      </c>
      <c r="C211" s="72">
        <v>3477106.330000001</v>
      </c>
      <c r="D211" s="89">
        <v>3520457.0100000012</v>
      </c>
      <c r="E211" s="89">
        <v>3563807.6900000013</v>
      </c>
      <c r="F211" s="89">
        <v>3607163.9900000012</v>
      </c>
      <c r="G211" s="89">
        <v>3650520.290000001</v>
      </c>
      <c r="H211" s="89">
        <v>3694077.3200000008</v>
      </c>
      <c r="I211" s="89">
        <v>3737634.3500000006</v>
      </c>
      <c r="J211" s="89">
        <v>3781191.3800000004</v>
      </c>
      <c r="K211" s="89">
        <v>3824748.41</v>
      </c>
      <c r="L211" s="89">
        <v>3868305.44</v>
      </c>
      <c r="M211" s="89">
        <v>3893450.5599999996</v>
      </c>
      <c r="N211" s="89">
        <v>3936952.3499999996</v>
      </c>
      <c r="O211" s="89">
        <v>3980454.1399999997</v>
      </c>
      <c r="P211" s="89">
        <v>4023955.9299999997</v>
      </c>
      <c r="Q211" s="89">
        <v>4067457.7199999997</v>
      </c>
      <c r="R211" s="89">
        <v>4110959.51</v>
      </c>
      <c r="S211" s="89">
        <v>4154461.3</v>
      </c>
      <c r="T211" s="89">
        <v>4197963.09</v>
      </c>
      <c r="U211" s="89">
        <v>4241464.88</v>
      </c>
      <c r="V211" s="89">
        <v>4284966.67</v>
      </c>
      <c r="W211" s="89">
        <v>4328468.46</v>
      </c>
      <c r="X211" s="89">
        <v>4371970.25</v>
      </c>
      <c r="Y211" s="89">
        <v>4415472.04</v>
      </c>
      <c r="Z211" s="89">
        <v>4458973.83</v>
      </c>
      <c r="AA211" s="89">
        <v>4502475.62</v>
      </c>
      <c r="AB211" s="89">
        <v>4536793.7</v>
      </c>
      <c r="AC211" s="89">
        <v>4571111.78</v>
      </c>
      <c r="AD211" s="89">
        <v>4605429.8600000003</v>
      </c>
      <c r="AE211" s="89">
        <v>4639747.9400000004</v>
      </c>
      <c r="AF211" s="89">
        <v>4674066.0200000005</v>
      </c>
      <c r="AG211" s="89">
        <v>4708384.1000000006</v>
      </c>
      <c r="AH211" s="89">
        <v>4742702.1800000006</v>
      </c>
      <c r="AI211" s="89">
        <v>4777020.2600000007</v>
      </c>
      <c r="AJ211" s="89">
        <v>4811338.3400000008</v>
      </c>
      <c r="AK211" s="89">
        <v>4845656.4200000009</v>
      </c>
      <c r="AL211" s="89">
        <v>4879974.5000000009</v>
      </c>
      <c r="AM211" s="89">
        <v>4914292.580000001</v>
      </c>
      <c r="AN211" s="89">
        <v>4948610.6600000011</v>
      </c>
      <c r="AO211" s="89">
        <v>4982928.7400000012</v>
      </c>
      <c r="AP211" s="89">
        <v>5017246.8200000012</v>
      </c>
      <c r="AQ211" s="89">
        <v>5051564.9000000013</v>
      </c>
      <c r="AR211" s="89">
        <v>5085882.9800000014</v>
      </c>
      <c r="AS211" s="89">
        <v>5120201.0600000015</v>
      </c>
      <c r="AT211" s="89">
        <v>5154519.1400000015</v>
      </c>
      <c r="AU211" s="89">
        <v>5188837.2200000016</v>
      </c>
      <c r="AV211" s="89">
        <v>5223155.3000000017</v>
      </c>
      <c r="AW211" s="89">
        <v>5257473.3800000018</v>
      </c>
      <c r="AX211" s="89">
        <v>5291791.4600000018</v>
      </c>
      <c r="AY211" s="89">
        <v>5326109.5400000019</v>
      </c>
      <c r="AZ211" s="89">
        <v>5360427.620000002</v>
      </c>
      <c r="BA211" s="89">
        <v>5394745.700000002</v>
      </c>
      <c r="BB211" s="89">
        <v>5429063.7800000021</v>
      </c>
      <c r="BC211" s="89">
        <v>5463381.8600000022</v>
      </c>
      <c r="BD211" s="89">
        <v>5497699.9400000023</v>
      </c>
      <c r="BE211" s="89">
        <v>5532018.0200000023</v>
      </c>
      <c r="BF211" s="89">
        <v>5566336.1000000024</v>
      </c>
      <c r="BG211" s="89">
        <v>5600654.1800000025</v>
      </c>
      <c r="BH211" s="89">
        <v>5634972.2600000026</v>
      </c>
      <c r="BI211" s="89">
        <v>5669290.3400000026</v>
      </c>
      <c r="BJ211" s="89">
        <v>5703608.4200000027</v>
      </c>
      <c r="BK211" s="89">
        <v>5737926.5000000028</v>
      </c>
      <c r="BL211" s="89">
        <v>5772244.5800000029</v>
      </c>
      <c r="BM211" s="89">
        <v>5806562.6600000029</v>
      </c>
      <c r="BN211" s="89">
        <v>5840880.740000003</v>
      </c>
      <c r="BO211" s="89">
        <v>5875198.8200000031</v>
      </c>
      <c r="BP211" s="89">
        <v>5909516.9000000032</v>
      </c>
      <c r="BQ211" s="89">
        <v>5943834.9800000032</v>
      </c>
      <c r="BR211" s="89">
        <v>5978153.0600000033</v>
      </c>
      <c r="BS211" s="89">
        <v>6012471.1400000034</v>
      </c>
      <c r="BT211" s="89">
        <v>6046789.2200000035</v>
      </c>
      <c r="BU211" s="89">
        <v>6081107.3000000035</v>
      </c>
      <c r="BV211" s="89">
        <v>6115425.3800000036</v>
      </c>
      <c r="BW211" s="89">
        <v>6149743.4600000037</v>
      </c>
      <c r="BX211" s="111">
        <v>3980454.1399999997</v>
      </c>
      <c r="BY211" s="111">
        <v>4502475.62</v>
      </c>
      <c r="BZ211" s="111">
        <v>4914292.580000001</v>
      </c>
      <c r="CA211" s="111">
        <v>5326109.5400000019</v>
      </c>
      <c r="CB211" s="111">
        <v>5737926.5000000028</v>
      </c>
      <c r="CC211" s="111">
        <v>6149743.4600000037</v>
      </c>
      <c r="CD211" s="112">
        <v>3733528.4</v>
      </c>
      <c r="CE211" s="112">
        <v>4241464.88</v>
      </c>
      <c r="CF211" s="112">
        <v>4708384.0999999996</v>
      </c>
      <c r="CG211" s="112">
        <v>5120201.0599999996</v>
      </c>
      <c r="CH211" s="112">
        <v>5532018.0199999996</v>
      </c>
      <c r="CI211" s="112">
        <v>5943834.9800000004</v>
      </c>
    </row>
    <row r="212" spans="1:87" x14ac:dyDescent="0.3">
      <c r="A212" s="189">
        <v>34581</v>
      </c>
      <c r="B212" s="180" t="s">
        <v>522</v>
      </c>
      <c r="C212" s="72">
        <v>41714191.440000005</v>
      </c>
      <c r="D212" s="89">
        <v>41880670.920000002</v>
      </c>
      <c r="E212" s="89">
        <v>42047161.740000002</v>
      </c>
      <c r="F212" s="89">
        <v>42213652.960000001</v>
      </c>
      <c r="G212" s="89">
        <v>42380144.18</v>
      </c>
      <c r="H212" s="89">
        <v>42546654.109999999</v>
      </c>
      <c r="I212" s="89">
        <v>42713163.439999998</v>
      </c>
      <c r="J212" s="89">
        <v>42879672.769999996</v>
      </c>
      <c r="K212" s="89">
        <v>43046182.099999994</v>
      </c>
      <c r="L212" s="89">
        <v>43212691.429999992</v>
      </c>
      <c r="M212" s="89">
        <v>43271895.399999999</v>
      </c>
      <c r="N212" s="89">
        <v>43438277.559999995</v>
      </c>
      <c r="O212" s="89">
        <v>43604659.719999991</v>
      </c>
      <c r="P212" s="89">
        <v>43771041.879999988</v>
      </c>
      <c r="Q212" s="89">
        <v>43937424.039999984</v>
      </c>
      <c r="R212" s="89">
        <v>44103806.199999981</v>
      </c>
      <c r="S212" s="89">
        <v>44270188.359999977</v>
      </c>
      <c r="T212" s="89">
        <v>44436570.519999973</v>
      </c>
      <c r="U212" s="89">
        <v>44602952.67999997</v>
      </c>
      <c r="V212" s="89">
        <v>44769334.839999966</v>
      </c>
      <c r="W212" s="89">
        <v>44935716.999999963</v>
      </c>
      <c r="X212" s="89">
        <v>45102099.159999959</v>
      </c>
      <c r="Y212" s="89">
        <v>45268481.319999956</v>
      </c>
      <c r="Z212" s="89">
        <v>45434863.479999952</v>
      </c>
      <c r="AA212" s="89">
        <v>45601245.639999948</v>
      </c>
      <c r="AB212" s="89">
        <v>45729309.48999995</v>
      </c>
      <c r="AC212" s="89">
        <v>45857373.339999951</v>
      </c>
      <c r="AD212" s="89">
        <v>45985437.189999953</v>
      </c>
      <c r="AE212" s="89">
        <v>46113501.039999954</v>
      </c>
      <c r="AF212" s="89">
        <v>46241564.889999956</v>
      </c>
      <c r="AG212" s="89">
        <v>46369628.739999957</v>
      </c>
      <c r="AH212" s="89">
        <v>46497692.589999959</v>
      </c>
      <c r="AI212" s="89">
        <v>46625756.43999996</v>
      </c>
      <c r="AJ212" s="89">
        <v>46753820.289999962</v>
      </c>
      <c r="AK212" s="89">
        <v>46881884.139999963</v>
      </c>
      <c r="AL212" s="89">
        <v>47009947.989999965</v>
      </c>
      <c r="AM212" s="89">
        <v>47138011.839999966</v>
      </c>
      <c r="AN212" s="89">
        <v>47266075.689999968</v>
      </c>
      <c r="AO212" s="89">
        <v>47394139.539999969</v>
      </c>
      <c r="AP212" s="89">
        <v>47522203.389999971</v>
      </c>
      <c r="AQ212" s="89">
        <v>47650267.239999972</v>
      </c>
      <c r="AR212" s="89">
        <v>47778331.089999974</v>
      </c>
      <c r="AS212" s="89">
        <v>47906394.939999975</v>
      </c>
      <c r="AT212" s="89">
        <v>48034458.789999977</v>
      </c>
      <c r="AU212" s="89">
        <v>48162522.639999978</v>
      </c>
      <c r="AV212" s="89">
        <v>48290586.48999998</v>
      </c>
      <c r="AW212" s="89">
        <v>48418650.339999981</v>
      </c>
      <c r="AX212" s="89">
        <v>48546714.189999983</v>
      </c>
      <c r="AY212" s="89">
        <v>48674778.039999984</v>
      </c>
      <c r="AZ212" s="89">
        <v>48802841.889999986</v>
      </c>
      <c r="BA212" s="89">
        <v>48930905.739999987</v>
      </c>
      <c r="BB212" s="89">
        <v>49058969.589999989</v>
      </c>
      <c r="BC212" s="89">
        <v>49187033.43999999</v>
      </c>
      <c r="BD212" s="89">
        <v>49315097.289999992</v>
      </c>
      <c r="BE212" s="89">
        <v>49443161.139999993</v>
      </c>
      <c r="BF212" s="89">
        <v>49571224.989999995</v>
      </c>
      <c r="BG212" s="89">
        <v>49699288.839999996</v>
      </c>
      <c r="BH212" s="89">
        <v>49827352.689999998</v>
      </c>
      <c r="BI212" s="89">
        <v>49955416.539999999</v>
      </c>
      <c r="BJ212" s="89">
        <v>50083480.390000001</v>
      </c>
      <c r="BK212" s="89">
        <v>50211544.240000002</v>
      </c>
      <c r="BL212" s="89">
        <v>50339608.090000004</v>
      </c>
      <c r="BM212" s="89">
        <v>50467671.940000005</v>
      </c>
      <c r="BN212" s="89">
        <v>50595735.790000007</v>
      </c>
      <c r="BO212" s="89">
        <v>50723799.640000008</v>
      </c>
      <c r="BP212" s="89">
        <v>50851863.49000001</v>
      </c>
      <c r="BQ212" s="89">
        <v>50979927.340000011</v>
      </c>
      <c r="BR212" s="89">
        <v>51107991.190000013</v>
      </c>
      <c r="BS212" s="89">
        <v>51236055.040000014</v>
      </c>
      <c r="BT212" s="89">
        <v>51364118.890000015</v>
      </c>
      <c r="BU212" s="89">
        <v>51492182.740000017</v>
      </c>
      <c r="BV212" s="89">
        <v>51620246.590000018</v>
      </c>
      <c r="BW212" s="89">
        <v>51748310.44000002</v>
      </c>
      <c r="BX212" s="111">
        <v>43604659.719999991</v>
      </c>
      <c r="BY212" s="111">
        <v>45601245.639999948</v>
      </c>
      <c r="BZ212" s="111">
        <v>47138011.839999966</v>
      </c>
      <c r="CA212" s="111">
        <v>48674778.039999984</v>
      </c>
      <c r="CB212" s="111">
        <v>50211544.240000002</v>
      </c>
      <c r="CC212" s="111">
        <v>51748310.44000002</v>
      </c>
      <c r="CD212" s="112">
        <v>42688385.979999997</v>
      </c>
      <c r="CE212" s="112">
        <v>44602952.68</v>
      </c>
      <c r="CF212" s="112">
        <v>46369628.740000002</v>
      </c>
      <c r="CG212" s="112">
        <v>47906394.939999998</v>
      </c>
      <c r="CH212" s="112">
        <v>49443161.140000001</v>
      </c>
      <c r="CI212" s="112">
        <v>50979927.340000004</v>
      </c>
    </row>
    <row r="213" spans="1:87" x14ac:dyDescent="0.3">
      <c r="A213" s="189">
        <v>34582</v>
      </c>
      <c r="B213" s="180" t="s">
        <v>523</v>
      </c>
      <c r="C213" s="72">
        <v>9920672.2400000002</v>
      </c>
      <c r="D213" s="89">
        <v>9974976.9500000011</v>
      </c>
      <c r="E213" s="89">
        <v>10029288.710000001</v>
      </c>
      <c r="F213" s="89">
        <v>10083649.810000001</v>
      </c>
      <c r="G213" s="89">
        <v>10138063.67</v>
      </c>
      <c r="H213" s="89">
        <v>10192480.52</v>
      </c>
      <c r="I213" s="89">
        <v>10246902.469999999</v>
      </c>
      <c r="J213" s="89">
        <v>10301324.559999999</v>
      </c>
      <c r="K213" s="89">
        <v>10355746.649999999</v>
      </c>
      <c r="L213" s="89">
        <v>10410168.739999998</v>
      </c>
      <c r="M213" s="89">
        <v>10464590.829999998</v>
      </c>
      <c r="N213" s="89">
        <v>10519012.919999998</v>
      </c>
      <c r="O213" s="89">
        <v>10573435.749999998</v>
      </c>
      <c r="P213" s="89">
        <v>10627887.029999997</v>
      </c>
      <c r="Q213" s="89">
        <v>10682338.309999997</v>
      </c>
      <c r="R213" s="89">
        <v>10736789.589999996</v>
      </c>
      <c r="S213" s="89">
        <v>10791240.869999995</v>
      </c>
      <c r="T213" s="89">
        <v>10845692.149999995</v>
      </c>
      <c r="U213" s="89">
        <v>10900143.429999994</v>
      </c>
      <c r="V213" s="89">
        <v>10954594.709999993</v>
      </c>
      <c r="W213" s="89">
        <v>11009045.989999993</v>
      </c>
      <c r="X213" s="89">
        <v>11063497.269999992</v>
      </c>
      <c r="Y213" s="89">
        <v>11117948.549999991</v>
      </c>
      <c r="Z213" s="89">
        <v>11172399.829999991</v>
      </c>
      <c r="AA213" s="89">
        <v>11226851.10999999</v>
      </c>
      <c r="AB213" s="89">
        <v>11257760.219999989</v>
      </c>
      <c r="AC213" s="89">
        <v>11288669.329999989</v>
      </c>
      <c r="AD213" s="89">
        <v>11319578.439999988</v>
      </c>
      <c r="AE213" s="89">
        <v>11350487.549999988</v>
      </c>
      <c r="AF213" s="89">
        <v>11381396.659999987</v>
      </c>
      <c r="AG213" s="89">
        <v>11412305.769999987</v>
      </c>
      <c r="AH213" s="89">
        <v>11443214.879999986</v>
      </c>
      <c r="AI213" s="89">
        <v>11474123.989999985</v>
      </c>
      <c r="AJ213" s="89">
        <v>11505033.099999985</v>
      </c>
      <c r="AK213" s="89">
        <v>11535942.209999984</v>
      </c>
      <c r="AL213" s="89">
        <v>11566851.319999984</v>
      </c>
      <c r="AM213" s="89">
        <v>11597760.429999983</v>
      </c>
      <c r="AN213" s="89">
        <v>11628669.539999982</v>
      </c>
      <c r="AO213" s="89">
        <v>11659578.649999982</v>
      </c>
      <c r="AP213" s="89">
        <v>11690487.759999981</v>
      </c>
      <c r="AQ213" s="89">
        <v>11721396.869999981</v>
      </c>
      <c r="AR213" s="89">
        <v>11752305.97999998</v>
      </c>
      <c r="AS213" s="89">
        <v>11783215.089999979</v>
      </c>
      <c r="AT213" s="89">
        <v>11814124.199999979</v>
      </c>
      <c r="AU213" s="89">
        <v>11845033.309999978</v>
      </c>
      <c r="AV213" s="89">
        <v>11875942.419999978</v>
      </c>
      <c r="AW213" s="89">
        <v>11906851.529999977</v>
      </c>
      <c r="AX213" s="89">
        <v>11937760.639999976</v>
      </c>
      <c r="AY213" s="89">
        <v>11968669.749999976</v>
      </c>
      <c r="AZ213" s="89">
        <v>11999578.859999975</v>
      </c>
      <c r="BA213" s="89">
        <v>12030487.969999975</v>
      </c>
      <c r="BB213" s="89">
        <v>12061397.079999974</v>
      </c>
      <c r="BC213" s="89">
        <v>12092306.189999973</v>
      </c>
      <c r="BD213" s="89">
        <v>12123215.299999973</v>
      </c>
      <c r="BE213" s="89">
        <v>12154124.409999972</v>
      </c>
      <c r="BF213" s="89">
        <v>12185033.519999972</v>
      </c>
      <c r="BG213" s="89">
        <v>12215942.629999971</v>
      </c>
      <c r="BH213" s="89">
        <v>12246851.73999997</v>
      </c>
      <c r="BI213" s="89">
        <v>12277760.84999997</v>
      </c>
      <c r="BJ213" s="89">
        <v>12308669.959999969</v>
      </c>
      <c r="BK213" s="89">
        <v>12339579.069999969</v>
      </c>
      <c r="BL213" s="89">
        <v>12370488.179999968</v>
      </c>
      <c r="BM213" s="89">
        <v>12401397.289999967</v>
      </c>
      <c r="BN213" s="89">
        <v>12432306.399999967</v>
      </c>
      <c r="BO213" s="89">
        <v>12463215.509999966</v>
      </c>
      <c r="BP213" s="89">
        <v>12494124.619999966</v>
      </c>
      <c r="BQ213" s="89">
        <v>12525033.729999965</v>
      </c>
      <c r="BR213" s="89">
        <v>12555942.839999964</v>
      </c>
      <c r="BS213" s="89">
        <v>12586851.949999964</v>
      </c>
      <c r="BT213" s="89">
        <v>12617761.059999963</v>
      </c>
      <c r="BU213" s="89">
        <v>12648670.169999963</v>
      </c>
      <c r="BV213" s="89">
        <v>12679579.279999962</v>
      </c>
      <c r="BW213" s="89">
        <v>12710488.389999961</v>
      </c>
      <c r="BX213" s="111">
        <v>10573435.749999998</v>
      </c>
      <c r="BY213" s="111">
        <v>11226851.10999999</v>
      </c>
      <c r="BZ213" s="111">
        <v>11597760.429999983</v>
      </c>
      <c r="CA213" s="111">
        <v>11968669.749999976</v>
      </c>
      <c r="CB213" s="111">
        <v>12339579.069999969</v>
      </c>
      <c r="CC213" s="111">
        <v>12710488.389999961</v>
      </c>
      <c r="CD213" s="112">
        <v>10246947.220000001</v>
      </c>
      <c r="CE213" s="112">
        <v>10900143.43</v>
      </c>
      <c r="CF213" s="112">
        <v>11412305.77</v>
      </c>
      <c r="CG213" s="112">
        <v>11783215.09</v>
      </c>
      <c r="CH213" s="112">
        <v>12154124.41</v>
      </c>
      <c r="CI213" s="112">
        <v>12525033.73</v>
      </c>
    </row>
    <row r="214" spans="1:87" x14ac:dyDescent="0.3">
      <c r="A214" s="189">
        <v>34583</v>
      </c>
      <c r="B214" s="180" t="s">
        <v>524</v>
      </c>
      <c r="C214" s="72">
        <v>5302320.8399999961</v>
      </c>
      <c r="D214" s="89">
        <v>5331192.1899999958</v>
      </c>
      <c r="E214" s="89">
        <v>5360063.5399999954</v>
      </c>
      <c r="F214" s="89">
        <v>5388934.889999995</v>
      </c>
      <c r="G214" s="89">
        <v>5417806.2399999946</v>
      </c>
      <c r="H214" s="89">
        <v>5396094.7899999944</v>
      </c>
      <c r="I214" s="89">
        <v>5424992.9699999942</v>
      </c>
      <c r="J214" s="89">
        <v>5453891.1499999939</v>
      </c>
      <c r="K214" s="89">
        <v>5482789.3299999936</v>
      </c>
      <c r="L214" s="89">
        <v>5511687.5099999933</v>
      </c>
      <c r="M214" s="89">
        <v>5540585.689999993</v>
      </c>
      <c r="N214" s="89">
        <v>5569550.2099999925</v>
      </c>
      <c r="O214" s="89">
        <v>5598514.7299999921</v>
      </c>
      <c r="P214" s="89">
        <v>5627479.2499999916</v>
      </c>
      <c r="Q214" s="89">
        <v>5656443.7699999912</v>
      </c>
      <c r="R214" s="89">
        <v>5685408.2899999907</v>
      </c>
      <c r="S214" s="89">
        <v>5714372.8099999903</v>
      </c>
      <c r="T214" s="89">
        <v>5743337.3299999898</v>
      </c>
      <c r="U214" s="89">
        <v>5772301.8499999894</v>
      </c>
      <c r="V214" s="89">
        <v>5801266.3699999889</v>
      </c>
      <c r="W214" s="89">
        <v>5830230.8899999885</v>
      </c>
      <c r="X214" s="89">
        <v>5859195.409999988</v>
      </c>
      <c r="Y214" s="89">
        <v>5888159.9299999876</v>
      </c>
      <c r="Z214" s="89">
        <v>5917124.4499999871</v>
      </c>
      <c r="AA214" s="89">
        <v>5946088.9699999867</v>
      </c>
      <c r="AB214" s="89">
        <v>5958741.8899999866</v>
      </c>
      <c r="AC214" s="89">
        <v>5971394.8099999866</v>
      </c>
      <c r="AD214" s="89">
        <v>5984047.7299999865</v>
      </c>
      <c r="AE214" s="89">
        <v>5996700.6499999864</v>
      </c>
      <c r="AF214" s="89">
        <v>6009353.5699999863</v>
      </c>
      <c r="AG214" s="89">
        <v>6022006.4899999863</v>
      </c>
      <c r="AH214" s="89">
        <v>6034659.4099999862</v>
      </c>
      <c r="AI214" s="89">
        <v>6047312.3299999861</v>
      </c>
      <c r="AJ214" s="89">
        <v>6059965.249999986</v>
      </c>
      <c r="AK214" s="89">
        <v>6072618.169999986</v>
      </c>
      <c r="AL214" s="89">
        <v>6085271.0899999859</v>
      </c>
      <c r="AM214" s="89">
        <v>6097924.0099999858</v>
      </c>
      <c r="AN214" s="89">
        <v>6110576.9299999857</v>
      </c>
      <c r="AO214" s="89">
        <v>6123229.8499999857</v>
      </c>
      <c r="AP214" s="89">
        <v>6135882.7699999856</v>
      </c>
      <c r="AQ214" s="89">
        <v>6148535.6899999855</v>
      </c>
      <c r="AR214" s="89">
        <v>6161188.6099999854</v>
      </c>
      <c r="AS214" s="89">
        <v>6173841.5299999854</v>
      </c>
      <c r="AT214" s="89">
        <v>6186494.4499999853</v>
      </c>
      <c r="AU214" s="89">
        <v>6199147.3699999852</v>
      </c>
      <c r="AV214" s="89">
        <v>6211800.2899999851</v>
      </c>
      <c r="AW214" s="89">
        <v>6224453.2099999851</v>
      </c>
      <c r="AX214" s="89">
        <v>6237106.129999985</v>
      </c>
      <c r="AY214" s="89">
        <v>6249759.0499999849</v>
      </c>
      <c r="AZ214" s="89">
        <v>6262411.9699999848</v>
      </c>
      <c r="BA214" s="89">
        <v>6275064.8899999848</v>
      </c>
      <c r="BB214" s="89">
        <v>6287717.8099999847</v>
      </c>
      <c r="BC214" s="89">
        <v>6300370.7299999846</v>
      </c>
      <c r="BD214" s="89">
        <v>6313023.6499999845</v>
      </c>
      <c r="BE214" s="89">
        <v>6325676.5699999845</v>
      </c>
      <c r="BF214" s="89">
        <v>6338329.4899999844</v>
      </c>
      <c r="BG214" s="89">
        <v>6350982.4099999843</v>
      </c>
      <c r="BH214" s="89">
        <v>6363635.3299999842</v>
      </c>
      <c r="BI214" s="89">
        <v>6376288.2499999842</v>
      </c>
      <c r="BJ214" s="89">
        <v>6388941.1699999841</v>
      </c>
      <c r="BK214" s="89">
        <v>6401594.089999984</v>
      </c>
      <c r="BL214" s="89">
        <v>6414247.0099999839</v>
      </c>
      <c r="BM214" s="89">
        <v>6426899.9299999839</v>
      </c>
      <c r="BN214" s="89">
        <v>6439552.8499999838</v>
      </c>
      <c r="BO214" s="89">
        <v>6452205.7699999837</v>
      </c>
      <c r="BP214" s="89">
        <v>6464858.6899999836</v>
      </c>
      <c r="BQ214" s="89">
        <v>6477511.6099999836</v>
      </c>
      <c r="BR214" s="89">
        <v>6490164.5299999835</v>
      </c>
      <c r="BS214" s="89">
        <v>6502817.4499999834</v>
      </c>
      <c r="BT214" s="89">
        <v>6515470.3699999833</v>
      </c>
      <c r="BU214" s="89">
        <v>6528123.2899999833</v>
      </c>
      <c r="BV214" s="89">
        <v>6540776.2099999832</v>
      </c>
      <c r="BW214" s="89">
        <v>6553429.1299999831</v>
      </c>
      <c r="BX214" s="111">
        <v>5598514.7299999921</v>
      </c>
      <c r="BY214" s="111">
        <v>5946088.9699999867</v>
      </c>
      <c r="BZ214" s="111">
        <v>6097924.0099999858</v>
      </c>
      <c r="CA214" s="111">
        <v>6249759.0499999849</v>
      </c>
      <c r="CB214" s="111">
        <v>6401594.089999984</v>
      </c>
      <c r="CC214" s="111">
        <v>6553429.1299999831</v>
      </c>
      <c r="CD214" s="112">
        <v>5444494.1600000001</v>
      </c>
      <c r="CE214" s="112">
        <v>5772301.8499999996</v>
      </c>
      <c r="CF214" s="112">
        <v>6022006.4900000002</v>
      </c>
      <c r="CG214" s="112">
        <v>6173841.5300000003</v>
      </c>
      <c r="CH214" s="112">
        <v>6325676.5700000003</v>
      </c>
      <c r="CI214" s="112">
        <v>6477511.6100000003</v>
      </c>
    </row>
    <row r="215" spans="1:87" x14ac:dyDescent="0.3">
      <c r="A215" s="189">
        <v>34584</v>
      </c>
      <c r="B215" s="180" t="s">
        <v>525</v>
      </c>
      <c r="C215" s="72">
        <v>3158577.5299999975</v>
      </c>
      <c r="D215" s="89">
        <v>3170216.5799999973</v>
      </c>
      <c r="E215" s="89">
        <v>3181855.6299999971</v>
      </c>
      <c r="F215" s="89">
        <v>3193494.6799999969</v>
      </c>
      <c r="G215" s="89">
        <v>3205133.7299999967</v>
      </c>
      <c r="H215" s="89">
        <v>3216772.7799999965</v>
      </c>
      <c r="I215" s="89">
        <v>3228411.8299999963</v>
      </c>
      <c r="J215" s="89">
        <v>3240050.8799999962</v>
      </c>
      <c r="K215" s="89">
        <v>3251689.929999996</v>
      </c>
      <c r="L215" s="89">
        <v>3263328.9799999958</v>
      </c>
      <c r="M215" s="89">
        <v>3274968.0299999956</v>
      </c>
      <c r="N215" s="89">
        <v>3286607.0799999954</v>
      </c>
      <c r="O215" s="89">
        <v>3298246.1299999952</v>
      </c>
      <c r="P215" s="89">
        <v>3309885.1899999953</v>
      </c>
      <c r="Q215" s="89">
        <v>3321524.2499999953</v>
      </c>
      <c r="R215" s="89">
        <v>3333163.3099999954</v>
      </c>
      <c r="S215" s="89">
        <v>3344802.3699999955</v>
      </c>
      <c r="T215" s="89">
        <v>3356441.4299999955</v>
      </c>
      <c r="U215" s="89">
        <v>3368080.4899999956</v>
      </c>
      <c r="V215" s="89">
        <v>3379719.5499999956</v>
      </c>
      <c r="W215" s="89">
        <v>3391358.6099999957</v>
      </c>
      <c r="X215" s="89">
        <v>3402997.6699999957</v>
      </c>
      <c r="Y215" s="89">
        <v>3414636.7299999958</v>
      </c>
      <c r="Z215" s="89">
        <v>3426275.7899999958</v>
      </c>
      <c r="AA215" s="89">
        <v>3437914.8499999959</v>
      </c>
      <c r="AB215" s="89">
        <v>3446062.1899999958</v>
      </c>
      <c r="AC215" s="89">
        <v>3454209.5299999956</v>
      </c>
      <c r="AD215" s="89">
        <v>3462356.8699999955</v>
      </c>
      <c r="AE215" s="89">
        <v>3470504.2099999953</v>
      </c>
      <c r="AF215" s="89">
        <v>3478651.5499999952</v>
      </c>
      <c r="AG215" s="89">
        <v>3486798.889999995</v>
      </c>
      <c r="AH215" s="89">
        <v>3494946.2299999949</v>
      </c>
      <c r="AI215" s="89">
        <v>3503093.5699999947</v>
      </c>
      <c r="AJ215" s="89">
        <v>3511240.9099999946</v>
      </c>
      <c r="AK215" s="89">
        <v>3519388.2499999944</v>
      </c>
      <c r="AL215" s="89">
        <v>3527535.5899999943</v>
      </c>
      <c r="AM215" s="89">
        <v>3535682.9299999941</v>
      </c>
      <c r="AN215" s="89">
        <v>3543830.269999994</v>
      </c>
      <c r="AO215" s="89">
        <v>3551977.6099999938</v>
      </c>
      <c r="AP215" s="89">
        <v>3560124.9499999937</v>
      </c>
      <c r="AQ215" s="89">
        <v>3568272.2899999935</v>
      </c>
      <c r="AR215" s="89">
        <v>3576419.6299999934</v>
      </c>
      <c r="AS215" s="89">
        <v>3584566.9699999932</v>
      </c>
      <c r="AT215" s="89">
        <v>3592714.3099999931</v>
      </c>
      <c r="AU215" s="89">
        <v>3600861.6499999929</v>
      </c>
      <c r="AV215" s="89">
        <v>3609008.9899999928</v>
      </c>
      <c r="AW215" s="89">
        <v>3617156.3299999926</v>
      </c>
      <c r="AX215" s="89">
        <v>3625303.6699999925</v>
      </c>
      <c r="AY215" s="89">
        <v>3633451.0099999923</v>
      </c>
      <c r="AZ215" s="89">
        <v>3641598.3499999922</v>
      </c>
      <c r="BA215" s="89">
        <v>3649745.689999992</v>
      </c>
      <c r="BB215" s="89">
        <v>3657893.0299999919</v>
      </c>
      <c r="BC215" s="89">
        <v>3666040.3699999917</v>
      </c>
      <c r="BD215" s="89">
        <v>3674187.7099999916</v>
      </c>
      <c r="BE215" s="89">
        <v>3682335.0499999914</v>
      </c>
      <c r="BF215" s="89">
        <v>3690482.3899999913</v>
      </c>
      <c r="BG215" s="89">
        <v>3698629.7299999911</v>
      </c>
      <c r="BH215" s="89">
        <v>3706777.069999991</v>
      </c>
      <c r="BI215" s="89">
        <v>3714924.4099999908</v>
      </c>
      <c r="BJ215" s="89">
        <v>3723071.7499999907</v>
      </c>
      <c r="BK215" s="89">
        <v>3731219.0899999905</v>
      </c>
      <c r="BL215" s="89">
        <v>3739366.4299999904</v>
      </c>
      <c r="BM215" s="89">
        <v>3747513.7699999902</v>
      </c>
      <c r="BN215" s="89">
        <v>3755661.1099999901</v>
      </c>
      <c r="BO215" s="89">
        <v>3763808.4499999899</v>
      </c>
      <c r="BP215" s="89">
        <v>3771955.7899999898</v>
      </c>
      <c r="BQ215" s="89">
        <v>3780103.1299999896</v>
      </c>
      <c r="BR215" s="89">
        <v>3788250.4699999895</v>
      </c>
      <c r="BS215" s="89">
        <v>3796397.8099999893</v>
      </c>
      <c r="BT215" s="89">
        <v>3804545.1499999892</v>
      </c>
      <c r="BU215" s="89">
        <v>3812692.489999989</v>
      </c>
      <c r="BV215" s="89">
        <v>3820839.8299999889</v>
      </c>
      <c r="BW215" s="89">
        <v>3828987.1699999887</v>
      </c>
      <c r="BX215" s="111">
        <v>3298246.1299999952</v>
      </c>
      <c r="BY215" s="111">
        <v>3437914.8499999959</v>
      </c>
      <c r="BZ215" s="111">
        <v>3535682.9299999941</v>
      </c>
      <c r="CA215" s="111">
        <v>3633451.0099999923</v>
      </c>
      <c r="CB215" s="111">
        <v>3731219.0899999905</v>
      </c>
      <c r="CC215" s="111">
        <v>3828987.1699999887</v>
      </c>
      <c r="CD215" s="112">
        <v>3228411.83</v>
      </c>
      <c r="CE215" s="112">
        <v>3368080.49</v>
      </c>
      <c r="CF215" s="112">
        <v>3486798.89</v>
      </c>
      <c r="CG215" s="112">
        <v>3584566.97</v>
      </c>
      <c r="CH215" s="112">
        <v>3682335.05</v>
      </c>
      <c r="CI215" s="112">
        <v>3780103.13</v>
      </c>
    </row>
    <row r="216" spans="1:87" x14ac:dyDescent="0.3">
      <c r="A216" s="189">
        <v>34585</v>
      </c>
      <c r="B216" s="180" t="s">
        <v>526</v>
      </c>
      <c r="C216" s="72">
        <v>3142729.709999999</v>
      </c>
      <c r="D216" s="89">
        <v>3154584.879999999</v>
      </c>
      <c r="E216" s="89">
        <v>3166440.0499999989</v>
      </c>
      <c r="F216" s="89">
        <v>3178295.2199999988</v>
      </c>
      <c r="G216" s="89">
        <v>3190150.3899999987</v>
      </c>
      <c r="H216" s="89">
        <v>3202005.5599999987</v>
      </c>
      <c r="I216" s="89">
        <v>3213860.7299999986</v>
      </c>
      <c r="J216" s="89">
        <v>3225715.8999999985</v>
      </c>
      <c r="K216" s="89">
        <v>3237571.0699999984</v>
      </c>
      <c r="L216" s="89">
        <v>3249426.2399999984</v>
      </c>
      <c r="M216" s="89">
        <v>3247044.1399999983</v>
      </c>
      <c r="N216" s="89">
        <v>3258937.5599999982</v>
      </c>
      <c r="O216" s="89">
        <v>3270830.9799999981</v>
      </c>
      <c r="P216" s="89">
        <v>3282724.399999998</v>
      </c>
      <c r="Q216" s="89">
        <v>3294617.819999998</v>
      </c>
      <c r="R216" s="89">
        <v>3306511.2399999979</v>
      </c>
      <c r="S216" s="89">
        <v>3318404.6599999978</v>
      </c>
      <c r="T216" s="89">
        <v>3330298.0799999977</v>
      </c>
      <c r="U216" s="89">
        <v>3342191.4999999977</v>
      </c>
      <c r="V216" s="89">
        <v>3354084.9199999976</v>
      </c>
      <c r="W216" s="89">
        <v>3365978.3399999975</v>
      </c>
      <c r="X216" s="89">
        <v>3377871.7599999974</v>
      </c>
      <c r="Y216" s="89">
        <v>3389765.1799999974</v>
      </c>
      <c r="Z216" s="89">
        <v>3401658.5999999973</v>
      </c>
      <c r="AA216" s="89">
        <v>3413552.0199999972</v>
      </c>
      <c r="AB216" s="89">
        <v>3421374.2299999972</v>
      </c>
      <c r="AC216" s="89">
        <v>3429196.4399999972</v>
      </c>
      <c r="AD216" s="89">
        <v>3437018.6499999971</v>
      </c>
      <c r="AE216" s="89">
        <v>3444840.8599999971</v>
      </c>
      <c r="AF216" s="89">
        <v>3452663.069999997</v>
      </c>
      <c r="AG216" s="89">
        <v>3460485.279999997</v>
      </c>
      <c r="AH216" s="89">
        <v>3468307.489999997</v>
      </c>
      <c r="AI216" s="89">
        <v>3476129.6999999969</v>
      </c>
      <c r="AJ216" s="89">
        <v>3483951.9099999969</v>
      </c>
      <c r="AK216" s="89">
        <v>3491774.1199999969</v>
      </c>
      <c r="AL216" s="89">
        <v>3499596.3299999968</v>
      </c>
      <c r="AM216" s="89">
        <v>3507418.5399999968</v>
      </c>
      <c r="AN216" s="89">
        <v>3515240.7499999967</v>
      </c>
      <c r="AO216" s="89">
        <v>3523062.9599999967</v>
      </c>
      <c r="AP216" s="89">
        <v>3530885.1699999967</v>
      </c>
      <c r="AQ216" s="89">
        <v>3538707.3799999966</v>
      </c>
      <c r="AR216" s="89">
        <v>3546529.5899999966</v>
      </c>
      <c r="AS216" s="89">
        <v>3554351.7999999966</v>
      </c>
      <c r="AT216" s="89">
        <v>3562174.0099999965</v>
      </c>
      <c r="AU216" s="89">
        <v>3569996.2199999965</v>
      </c>
      <c r="AV216" s="89">
        <v>3577818.4299999964</v>
      </c>
      <c r="AW216" s="89">
        <v>3585640.6399999964</v>
      </c>
      <c r="AX216" s="89">
        <v>3593462.8499999964</v>
      </c>
      <c r="AY216" s="89">
        <v>3601285.0599999963</v>
      </c>
      <c r="AZ216" s="89">
        <v>3609107.2699999963</v>
      </c>
      <c r="BA216" s="89">
        <v>3616929.4799999963</v>
      </c>
      <c r="BB216" s="89">
        <v>3624751.6899999962</v>
      </c>
      <c r="BC216" s="89">
        <v>3632573.8999999962</v>
      </c>
      <c r="BD216" s="89">
        <v>3640396.1099999961</v>
      </c>
      <c r="BE216" s="89">
        <v>3648218.3199999961</v>
      </c>
      <c r="BF216" s="89">
        <v>3656040.5299999961</v>
      </c>
      <c r="BG216" s="89">
        <v>3663862.739999996</v>
      </c>
      <c r="BH216" s="89">
        <v>3671684.949999996</v>
      </c>
      <c r="BI216" s="89">
        <v>3679507.159999996</v>
      </c>
      <c r="BJ216" s="89">
        <v>3687329.3699999959</v>
      </c>
      <c r="BK216" s="89">
        <v>3695151.5799999959</v>
      </c>
      <c r="BL216" s="89">
        <v>3702973.7899999958</v>
      </c>
      <c r="BM216" s="89">
        <v>3710795.9999999958</v>
      </c>
      <c r="BN216" s="89">
        <v>3718618.2099999958</v>
      </c>
      <c r="BO216" s="89">
        <v>3726440.4199999957</v>
      </c>
      <c r="BP216" s="89">
        <v>3734262.6299999957</v>
      </c>
      <c r="BQ216" s="89">
        <v>3742084.8399999957</v>
      </c>
      <c r="BR216" s="89">
        <v>3749907.0499999956</v>
      </c>
      <c r="BS216" s="89">
        <v>3757729.2599999956</v>
      </c>
      <c r="BT216" s="89">
        <v>3765551.4699999955</v>
      </c>
      <c r="BU216" s="89">
        <v>3773373.6799999955</v>
      </c>
      <c r="BV216" s="89">
        <v>3781195.8899999955</v>
      </c>
      <c r="BW216" s="89">
        <v>3789018.0999999954</v>
      </c>
      <c r="BX216" s="111">
        <v>3270830.9799999981</v>
      </c>
      <c r="BY216" s="111">
        <v>3413552.0199999972</v>
      </c>
      <c r="BZ216" s="111">
        <v>3507418.5399999968</v>
      </c>
      <c r="CA216" s="111">
        <v>3601285.0599999963</v>
      </c>
      <c r="CB216" s="111">
        <v>3695151.5799999959</v>
      </c>
      <c r="CC216" s="111">
        <v>3789018.0999999954</v>
      </c>
      <c r="CD216" s="112">
        <v>3210584.03</v>
      </c>
      <c r="CE216" s="112">
        <v>3342191.5</v>
      </c>
      <c r="CF216" s="112">
        <v>3460485.28</v>
      </c>
      <c r="CG216" s="112">
        <v>3554351.8</v>
      </c>
      <c r="CH216" s="112">
        <v>3648218.32</v>
      </c>
      <c r="CI216" s="112">
        <v>3742084.84</v>
      </c>
    </row>
    <row r="217" spans="1:87" x14ac:dyDescent="0.3">
      <c r="A217" s="189">
        <v>34586</v>
      </c>
      <c r="B217" s="180" t="s">
        <v>527</v>
      </c>
      <c r="C217" s="72">
        <v>3465022.8899999997</v>
      </c>
      <c r="D217" s="89">
        <v>3510869.3699999996</v>
      </c>
      <c r="E217" s="89">
        <v>3556715.8499999996</v>
      </c>
      <c r="F217" s="89">
        <v>3602562.3299999996</v>
      </c>
      <c r="G217" s="89">
        <v>3648408.8099999996</v>
      </c>
      <c r="H217" s="89">
        <v>3694255.2899999996</v>
      </c>
      <c r="I217" s="89">
        <v>3740101.7699999996</v>
      </c>
      <c r="J217" s="89">
        <v>3785948.2499999995</v>
      </c>
      <c r="K217" s="89">
        <v>3831794.7299999995</v>
      </c>
      <c r="L217" s="89">
        <v>3877641.2099999995</v>
      </c>
      <c r="M217" s="89">
        <v>3923487.6899999995</v>
      </c>
      <c r="N217" s="89">
        <v>3969334.1699999995</v>
      </c>
      <c r="O217" s="89">
        <v>4015180.6499999994</v>
      </c>
      <c r="P217" s="89">
        <v>4061027.1399999997</v>
      </c>
      <c r="Q217" s="89">
        <v>4106873.63</v>
      </c>
      <c r="R217" s="89">
        <v>4152720.12</v>
      </c>
      <c r="S217" s="89">
        <v>4198566.6100000003</v>
      </c>
      <c r="T217" s="89">
        <v>4244413.1000000006</v>
      </c>
      <c r="U217" s="89">
        <v>4290259.5900000008</v>
      </c>
      <c r="V217" s="89">
        <v>4336106.080000001</v>
      </c>
      <c r="W217" s="89">
        <v>4381952.5700000012</v>
      </c>
      <c r="X217" s="89">
        <v>4427799.0600000015</v>
      </c>
      <c r="Y217" s="89">
        <v>4473645.5500000017</v>
      </c>
      <c r="Z217" s="89">
        <v>4519492.0400000019</v>
      </c>
      <c r="AA217" s="89">
        <v>4565338.5300000021</v>
      </c>
      <c r="AB217" s="89">
        <v>4611796.3000000017</v>
      </c>
      <c r="AC217" s="89">
        <v>4658254.0700000012</v>
      </c>
      <c r="AD217" s="89">
        <v>4704711.8400000008</v>
      </c>
      <c r="AE217" s="89">
        <v>4751169.6100000003</v>
      </c>
      <c r="AF217" s="89">
        <v>4797627.38</v>
      </c>
      <c r="AG217" s="89">
        <v>4844085.1499999994</v>
      </c>
      <c r="AH217" s="89">
        <v>4890542.919999999</v>
      </c>
      <c r="AI217" s="89">
        <v>4937000.6899999985</v>
      </c>
      <c r="AJ217" s="89">
        <v>4983458.4599999981</v>
      </c>
      <c r="AK217" s="89">
        <v>5029916.2299999977</v>
      </c>
      <c r="AL217" s="89">
        <v>5076373.9999999972</v>
      </c>
      <c r="AM217" s="89">
        <v>5122831.7699999968</v>
      </c>
      <c r="AN217" s="89">
        <v>5169289.5399999963</v>
      </c>
      <c r="AO217" s="89">
        <v>5215747.3099999959</v>
      </c>
      <c r="AP217" s="89">
        <v>5262205.0799999954</v>
      </c>
      <c r="AQ217" s="89">
        <v>5308662.849999995</v>
      </c>
      <c r="AR217" s="89">
        <v>5355120.6199999945</v>
      </c>
      <c r="AS217" s="89">
        <v>5401578.3899999941</v>
      </c>
      <c r="AT217" s="89">
        <v>5448036.1599999936</v>
      </c>
      <c r="AU217" s="89">
        <v>5494493.9299999932</v>
      </c>
      <c r="AV217" s="89">
        <v>5540951.6999999927</v>
      </c>
      <c r="AW217" s="89">
        <v>5587409.4699999923</v>
      </c>
      <c r="AX217" s="89">
        <v>5633867.2399999918</v>
      </c>
      <c r="AY217" s="89">
        <v>5680325.0099999914</v>
      </c>
      <c r="AZ217" s="89">
        <v>5726782.7799999909</v>
      </c>
      <c r="BA217" s="89">
        <v>5773240.5499999905</v>
      </c>
      <c r="BB217" s="89">
        <v>5819698.3199999901</v>
      </c>
      <c r="BC217" s="89">
        <v>5866156.0899999896</v>
      </c>
      <c r="BD217" s="89">
        <v>5912613.8599999892</v>
      </c>
      <c r="BE217" s="89">
        <v>5959071.6299999887</v>
      </c>
      <c r="BF217" s="89">
        <v>6005529.3999999883</v>
      </c>
      <c r="BG217" s="89">
        <v>6051987.1699999878</v>
      </c>
      <c r="BH217" s="89">
        <v>6098444.9399999874</v>
      </c>
      <c r="BI217" s="89">
        <v>6144902.7099999869</v>
      </c>
      <c r="BJ217" s="89">
        <v>6191360.4799999865</v>
      </c>
      <c r="BK217" s="89">
        <v>6237818.249999986</v>
      </c>
      <c r="BL217" s="89">
        <v>6284276.0199999856</v>
      </c>
      <c r="BM217" s="89">
        <v>6330733.7899999851</v>
      </c>
      <c r="BN217" s="89">
        <v>6377191.5599999847</v>
      </c>
      <c r="BO217" s="89">
        <v>6423649.3299999842</v>
      </c>
      <c r="BP217" s="89">
        <v>6470107.0999999838</v>
      </c>
      <c r="BQ217" s="89">
        <v>6516564.8699999833</v>
      </c>
      <c r="BR217" s="89">
        <v>6563022.6399999829</v>
      </c>
      <c r="BS217" s="89">
        <v>6609480.4099999825</v>
      </c>
      <c r="BT217" s="89">
        <v>6655938.179999982</v>
      </c>
      <c r="BU217" s="89">
        <v>6702395.9499999816</v>
      </c>
      <c r="BV217" s="89">
        <v>6748853.7199999811</v>
      </c>
      <c r="BW217" s="89">
        <v>6795311.4899999807</v>
      </c>
      <c r="BX217" s="111">
        <v>4015180.6499999994</v>
      </c>
      <c r="BY217" s="111">
        <v>4565338.5300000021</v>
      </c>
      <c r="BZ217" s="111">
        <v>5122831.7699999968</v>
      </c>
      <c r="CA217" s="111">
        <v>5680325.0099999914</v>
      </c>
      <c r="CB217" s="111">
        <v>6237818.249999986</v>
      </c>
      <c r="CC217" s="111">
        <v>6795311.4899999807</v>
      </c>
      <c r="CD217" s="112">
        <v>3740101.77</v>
      </c>
      <c r="CE217" s="112">
        <v>4290259.59</v>
      </c>
      <c r="CF217" s="112">
        <v>4844085.1500000004</v>
      </c>
      <c r="CG217" s="112">
        <v>5401578.3899999997</v>
      </c>
      <c r="CH217" s="112">
        <v>5959071.6299999999</v>
      </c>
      <c r="CI217" s="112">
        <v>6516564.8700000001</v>
      </c>
    </row>
    <row r="218" spans="1:87" x14ac:dyDescent="0.3">
      <c r="A218" s="189">
        <v>34598</v>
      </c>
      <c r="B218" s="180" t="s">
        <v>528</v>
      </c>
      <c r="C218" s="113">
        <v>0</v>
      </c>
      <c r="D218" s="89">
        <v>0</v>
      </c>
      <c r="E218" s="89">
        <v>0</v>
      </c>
      <c r="F218" s="89">
        <v>0</v>
      </c>
      <c r="G218" s="89">
        <v>0</v>
      </c>
      <c r="H218" s="89">
        <v>0</v>
      </c>
      <c r="I218" s="89">
        <v>0</v>
      </c>
      <c r="J218" s="89">
        <v>0</v>
      </c>
      <c r="K218" s="89">
        <v>0</v>
      </c>
      <c r="L218" s="89">
        <v>0</v>
      </c>
      <c r="M218" s="89">
        <v>0</v>
      </c>
      <c r="N218" s="89">
        <v>0</v>
      </c>
      <c r="O218" s="89">
        <v>0</v>
      </c>
      <c r="P218" s="89">
        <v>0</v>
      </c>
      <c r="Q218" s="89">
        <v>0</v>
      </c>
      <c r="R218" s="89">
        <v>0</v>
      </c>
      <c r="S218" s="89">
        <v>0</v>
      </c>
      <c r="T218" s="89">
        <v>0</v>
      </c>
      <c r="U218" s="89">
        <v>0</v>
      </c>
      <c r="V218" s="89">
        <v>0</v>
      </c>
      <c r="W218" s="89">
        <v>0</v>
      </c>
      <c r="X218" s="89">
        <v>0</v>
      </c>
      <c r="Y218" s="89">
        <v>0</v>
      </c>
      <c r="Z218" s="89">
        <v>0</v>
      </c>
      <c r="AA218" s="89">
        <v>0</v>
      </c>
      <c r="AB218" s="89">
        <v>0</v>
      </c>
      <c r="AC218" s="89">
        <v>0</v>
      </c>
      <c r="AD218" s="89">
        <v>0</v>
      </c>
      <c r="AE218" s="89">
        <v>0</v>
      </c>
      <c r="AF218" s="89">
        <v>0</v>
      </c>
      <c r="AG218" s="89">
        <v>0</v>
      </c>
      <c r="AH218" s="89">
        <v>0</v>
      </c>
      <c r="AI218" s="89">
        <v>0</v>
      </c>
      <c r="AJ218" s="89">
        <v>0</v>
      </c>
      <c r="AK218" s="89">
        <v>0</v>
      </c>
      <c r="AL218" s="89">
        <v>0</v>
      </c>
      <c r="AM218" s="89">
        <v>0</v>
      </c>
      <c r="AN218" s="89">
        <v>0</v>
      </c>
      <c r="AO218" s="89">
        <v>0</v>
      </c>
      <c r="AP218" s="89">
        <v>0</v>
      </c>
      <c r="AQ218" s="89">
        <v>0</v>
      </c>
      <c r="AR218" s="89">
        <v>0</v>
      </c>
      <c r="AS218" s="89">
        <v>0</v>
      </c>
      <c r="AT218" s="89">
        <v>0</v>
      </c>
      <c r="AU218" s="89">
        <v>0</v>
      </c>
      <c r="AV218" s="89">
        <v>0</v>
      </c>
      <c r="AW218" s="89">
        <v>0</v>
      </c>
      <c r="AX218" s="89">
        <v>0</v>
      </c>
      <c r="AY218" s="89">
        <v>0</v>
      </c>
      <c r="AZ218" s="89">
        <v>0</v>
      </c>
      <c r="BA218" s="89">
        <v>0</v>
      </c>
      <c r="BB218" s="89">
        <v>0</v>
      </c>
      <c r="BC218" s="89">
        <v>0</v>
      </c>
      <c r="BD218" s="89">
        <v>0</v>
      </c>
      <c r="BE218" s="89">
        <v>0</v>
      </c>
      <c r="BF218" s="89">
        <v>0</v>
      </c>
      <c r="BG218" s="89">
        <v>0</v>
      </c>
      <c r="BH218" s="89">
        <v>0</v>
      </c>
      <c r="BI218" s="89">
        <v>0</v>
      </c>
      <c r="BJ218" s="89">
        <v>0</v>
      </c>
      <c r="BK218" s="89">
        <v>0</v>
      </c>
      <c r="BL218" s="89">
        <v>0</v>
      </c>
      <c r="BM218" s="89">
        <v>0</v>
      </c>
      <c r="BN218" s="89">
        <v>0</v>
      </c>
      <c r="BO218" s="89">
        <v>0</v>
      </c>
      <c r="BP218" s="89">
        <v>0</v>
      </c>
      <c r="BQ218" s="89">
        <v>0</v>
      </c>
      <c r="BR218" s="89">
        <v>0</v>
      </c>
      <c r="BS218" s="89">
        <v>0</v>
      </c>
      <c r="BT218" s="89">
        <v>0</v>
      </c>
      <c r="BU218" s="89">
        <v>0</v>
      </c>
      <c r="BV218" s="89">
        <v>0</v>
      </c>
      <c r="BW218" s="89">
        <v>0</v>
      </c>
      <c r="BX218" s="111">
        <v>0</v>
      </c>
      <c r="BY218" s="111">
        <v>0</v>
      </c>
      <c r="BZ218" s="111">
        <v>0</v>
      </c>
      <c r="CA218" s="111">
        <v>0</v>
      </c>
      <c r="CB218" s="111">
        <v>0</v>
      </c>
      <c r="CC218" s="111">
        <v>0</v>
      </c>
      <c r="CD218" s="112">
        <v>0</v>
      </c>
      <c r="CE218" s="112">
        <v>0</v>
      </c>
      <c r="CF218" s="112">
        <v>0</v>
      </c>
      <c r="CG218" s="112">
        <v>0</v>
      </c>
      <c r="CH218" s="112">
        <v>0</v>
      </c>
      <c r="CI218" s="112">
        <v>0</v>
      </c>
    </row>
    <row r="219" spans="1:87" x14ac:dyDescent="0.3">
      <c r="A219" s="189">
        <v>34599</v>
      </c>
      <c r="B219" s="180" t="s">
        <v>529</v>
      </c>
      <c r="C219" s="72">
        <v>20298451.579999998</v>
      </c>
      <c r="D219" s="89">
        <v>20940298.319999997</v>
      </c>
      <c r="E219" s="89">
        <v>21582806.809999995</v>
      </c>
      <c r="F219" s="89">
        <v>22225388.429999996</v>
      </c>
      <c r="G219" s="89">
        <v>22869681.999999996</v>
      </c>
      <c r="H219" s="89">
        <v>23514105.119999997</v>
      </c>
      <c r="I219" s="89">
        <v>24158891.889999997</v>
      </c>
      <c r="J219" s="89">
        <v>24803947.489999998</v>
      </c>
      <c r="K219" s="89">
        <v>25449346.849999998</v>
      </c>
      <c r="L219" s="89">
        <v>26094789.279999997</v>
      </c>
      <c r="M219" s="89">
        <v>26740244.049999997</v>
      </c>
      <c r="N219" s="89">
        <v>27385739.229999997</v>
      </c>
      <c r="O219" s="89">
        <v>28031541.849999998</v>
      </c>
      <c r="P219" s="89">
        <v>28816024.419999998</v>
      </c>
      <c r="Q219" s="89">
        <v>29600506.989999998</v>
      </c>
      <c r="R219" s="89">
        <v>30384989.559999999</v>
      </c>
      <c r="S219" s="89">
        <v>31169472.129999999</v>
      </c>
      <c r="T219" s="89">
        <v>31953954.699999999</v>
      </c>
      <c r="U219" s="89">
        <v>32738437.27</v>
      </c>
      <c r="V219" s="89">
        <v>33522919.84</v>
      </c>
      <c r="W219" s="89">
        <v>34307402.409999996</v>
      </c>
      <c r="X219" s="89">
        <v>35091884.979999997</v>
      </c>
      <c r="Y219" s="89">
        <v>35876367.549999997</v>
      </c>
      <c r="Z219" s="89">
        <v>36660850.119999997</v>
      </c>
      <c r="AA219" s="89">
        <v>37445332.689999998</v>
      </c>
      <c r="AB219" s="89">
        <v>38359660.649999999</v>
      </c>
      <c r="AC219" s="89">
        <v>39273988.609999999</v>
      </c>
      <c r="AD219" s="89">
        <v>40188316.57</v>
      </c>
      <c r="AE219" s="89">
        <v>41102644.530000001</v>
      </c>
      <c r="AF219" s="89">
        <v>42016972.490000002</v>
      </c>
      <c r="AG219" s="89">
        <v>42931300.450000003</v>
      </c>
      <c r="AH219" s="89">
        <v>43845628.410000004</v>
      </c>
      <c r="AI219" s="89">
        <v>44759956.370000005</v>
      </c>
      <c r="AJ219" s="89">
        <v>45674284.330000006</v>
      </c>
      <c r="AK219" s="89">
        <v>46588612.290000007</v>
      </c>
      <c r="AL219" s="89">
        <v>47502940.250000007</v>
      </c>
      <c r="AM219" s="89">
        <v>48417268.210000008</v>
      </c>
      <c r="AN219" s="89">
        <v>49331596.170000009</v>
      </c>
      <c r="AO219" s="89">
        <v>50245924.13000001</v>
      </c>
      <c r="AP219" s="89">
        <v>51160252.090000011</v>
      </c>
      <c r="AQ219" s="89">
        <v>52074580.050000012</v>
      </c>
      <c r="AR219" s="89">
        <v>52988908.010000013</v>
      </c>
      <c r="AS219" s="89">
        <v>53903235.970000014</v>
      </c>
      <c r="AT219" s="89">
        <v>54817563.930000015</v>
      </c>
      <c r="AU219" s="89">
        <v>55731891.890000015</v>
      </c>
      <c r="AV219" s="89">
        <v>56646219.850000016</v>
      </c>
      <c r="AW219" s="89">
        <v>57560547.810000017</v>
      </c>
      <c r="AX219" s="89">
        <v>58474875.770000018</v>
      </c>
      <c r="AY219" s="89">
        <v>59389203.730000019</v>
      </c>
      <c r="AZ219" s="89">
        <v>60303531.69000002</v>
      </c>
      <c r="BA219" s="89">
        <v>61217859.650000021</v>
      </c>
      <c r="BB219" s="89">
        <v>62132187.610000022</v>
      </c>
      <c r="BC219" s="89">
        <v>63046515.570000023</v>
      </c>
      <c r="BD219" s="89">
        <v>63960843.530000024</v>
      </c>
      <c r="BE219" s="89">
        <v>64875171.490000024</v>
      </c>
      <c r="BF219" s="89">
        <v>65789499.450000025</v>
      </c>
      <c r="BG219" s="89">
        <v>66703827.410000026</v>
      </c>
      <c r="BH219" s="89">
        <v>67618155.37000002</v>
      </c>
      <c r="BI219" s="89">
        <v>68532483.330000013</v>
      </c>
      <c r="BJ219" s="89">
        <v>69446811.290000007</v>
      </c>
      <c r="BK219" s="89">
        <v>70361139.25</v>
      </c>
      <c r="BL219" s="89">
        <v>71275467.209999993</v>
      </c>
      <c r="BM219" s="89">
        <v>72189795.169999987</v>
      </c>
      <c r="BN219" s="89">
        <v>73104123.12999998</v>
      </c>
      <c r="BO219" s="89">
        <v>74018451.089999974</v>
      </c>
      <c r="BP219" s="89">
        <v>74932779.049999967</v>
      </c>
      <c r="BQ219" s="89">
        <v>75847107.009999961</v>
      </c>
      <c r="BR219" s="89">
        <v>76761434.969999954</v>
      </c>
      <c r="BS219" s="89">
        <v>77675762.929999948</v>
      </c>
      <c r="BT219" s="89">
        <v>78590090.889999941</v>
      </c>
      <c r="BU219" s="89">
        <v>79504418.849999934</v>
      </c>
      <c r="BV219" s="89">
        <v>80418746.809999928</v>
      </c>
      <c r="BW219" s="89">
        <v>81333074.769999921</v>
      </c>
      <c r="BX219" s="111">
        <v>28031541.849999998</v>
      </c>
      <c r="BY219" s="111">
        <v>37445332.689999998</v>
      </c>
      <c r="BZ219" s="111">
        <v>48417268.210000008</v>
      </c>
      <c r="CA219" s="111">
        <v>59389203.730000019</v>
      </c>
      <c r="CB219" s="111">
        <v>70361139.25</v>
      </c>
      <c r="CC219" s="111">
        <v>81333074.769999921</v>
      </c>
      <c r="CD219" s="112">
        <v>24161171.760000002</v>
      </c>
      <c r="CE219" s="112">
        <v>32738437.27</v>
      </c>
      <c r="CF219" s="112">
        <v>42931300.450000003</v>
      </c>
      <c r="CG219" s="112">
        <v>53903235.969999999</v>
      </c>
      <c r="CH219" s="112">
        <v>64875171.490000002</v>
      </c>
      <c r="CI219" s="112">
        <v>75847107.010000005</v>
      </c>
    </row>
    <row r="220" spans="1:87" x14ac:dyDescent="0.3">
      <c r="A220" s="189">
        <v>34620</v>
      </c>
      <c r="B220" s="180" t="s">
        <v>530</v>
      </c>
      <c r="C220" s="222">
        <v>0</v>
      </c>
      <c r="D220" s="89">
        <v>0</v>
      </c>
      <c r="E220" s="89">
        <v>0</v>
      </c>
      <c r="F220" s="89">
        <v>0</v>
      </c>
      <c r="G220" s="89">
        <v>0</v>
      </c>
      <c r="H220" s="89">
        <v>0</v>
      </c>
      <c r="I220" s="89">
        <v>0</v>
      </c>
      <c r="J220" s="89">
        <v>0</v>
      </c>
      <c r="K220" s="89">
        <v>0</v>
      </c>
      <c r="L220" s="89">
        <v>0</v>
      </c>
      <c r="M220" s="89">
        <v>0</v>
      </c>
      <c r="N220" s="89">
        <v>0</v>
      </c>
      <c r="O220" s="89">
        <v>0</v>
      </c>
      <c r="P220" s="89">
        <v>0</v>
      </c>
      <c r="Q220" s="89">
        <v>0</v>
      </c>
      <c r="R220" s="89">
        <v>0</v>
      </c>
      <c r="S220" s="89">
        <v>0</v>
      </c>
      <c r="T220" s="89">
        <v>0</v>
      </c>
      <c r="U220" s="89">
        <v>0</v>
      </c>
      <c r="V220" s="89">
        <v>0</v>
      </c>
      <c r="W220" s="89">
        <v>0</v>
      </c>
      <c r="X220" s="89">
        <v>0</v>
      </c>
      <c r="Y220" s="89">
        <v>0</v>
      </c>
      <c r="Z220" s="89">
        <v>0</v>
      </c>
      <c r="AA220" s="89">
        <v>0</v>
      </c>
      <c r="AB220" s="89">
        <v>0</v>
      </c>
      <c r="AC220" s="89">
        <v>0</v>
      </c>
      <c r="AD220" s="89">
        <v>0</v>
      </c>
      <c r="AE220" s="89">
        <v>0</v>
      </c>
      <c r="AF220" s="89">
        <v>0</v>
      </c>
      <c r="AG220" s="89">
        <v>0</v>
      </c>
      <c r="AH220" s="89">
        <v>0</v>
      </c>
      <c r="AI220" s="89">
        <v>0</v>
      </c>
      <c r="AJ220" s="89">
        <v>0</v>
      </c>
      <c r="AK220" s="89">
        <v>0</v>
      </c>
      <c r="AL220" s="89">
        <v>0</v>
      </c>
      <c r="AM220" s="89">
        <v>0</v>
      </c>
      <c r="AN220" s="89">
        <v>0</v>
      </c>
      <c r="AO220" s="89">
        <v>0</v>
      </c>
      <c r="AP220" s="89">
        <v>0</v>
      </c>
      <c r="AQ220" s="89">
        <v>0</v>
      </c>
      <c r="AR220" s="89">
        <v>0</v>
      </c>
      <c r="AS220" s="89">
        <v>0</v>
      </c>
      <c r="AT220" s="89">
        <v>0</v>
      </c>
      <c r="AU220" s="89">
        <v>0</v>
      </c>
      <c r="AV220" s="89">
        <v>0</v>
      </c>
      <c r="AW220" s="89">
        <v>0</v>
      </c>
      <c r="AX220" s="89">
        <v>0</v>
      </c>
      <c r="AY220" s="89">
        <v>0</v>
      </c>
      <c r="AZ220" s="89">
        <v>0</v>
      </c>
      <c r="BA220" s="89">
        <v>0</v>
      </c>
      <c r="BB220" s="89">
        <v>0</v>
      </c>
      <c r="BC220" s="89">
        <v>0</v>
      </c>
      <c r="BD220" s="89">
        <v>0</v>
      </c>
      <c r="BE220" s="89">
        <v>0</v>
      </c>
      <c r="BF220" s="89">
        <v>0</v>
      </c>
      <c r="BG220" s="89">
        <v>0</v>
      </c>
      <c r="BH220" s="89">
        <v>0</v>
      </c>
      <c r="BI220" s="89">
        <v>0</v>
      </c>
      <c r="BJ220" s="89">
        <v>0</v>
      </c>
      <c r="BK220" s="89">
        <v>0</v>
      </c>
      <c r="BL220" s="89">
        <v>0</v>
      </c>
      <c r="BM220" s="89">
        <v>0</v>
      </c>
      <c r="BN220" s="89">
        <v>0</v>
      </c>
      <c r="BO220" s="89">
        <v>0</v>
      </c>
      <c r="BP220" s="89">
        <v>0</v>
      </c>
      <c r="BQ220" s="89">
        <v>0</v>
      </c>
      <c r="BR220" s="89">
        <v>0</v>
      </c>
      <c r="BS220" s="89">
        <v>0</v>
      </c>
      <c r="BT220" s="89">
        <v>0</v>
      </c>
      <c r="BU220" s="89">
        <v>0</v>
      </c>
      <c r="BV220" s="89">
        <v>0</v>
      </c>
      <c r="BW220" s="89">
        <v>0</v>
      </c>
      <c r="BX220" s="111">
        <v>0</v>
      </c>
      <c r="BY220" s="111">
        <v>0</v>
      </c>
      <c r="BZ220" s="111">
        <v>0</v>
      </c>
      <c r="CA220" s="111">
        <v>0</v>
      </c>
      <c r="CB220" s="111">
        <v>0</v>
      </c>
      <c r="CC220" s="111">
        <v>0</v>
      </c>
      <c r="CD220" s="112">
        <v>0</v>
      </c>
      <c r="CE220" s="112">
        <v>0</v>
      </c>
      <c r="CF220" s="112">
        <v>0</v>
      </c>
      <c r="CG220" s="112">
        <v>0</v>
      </c>
      <c r="CH220" s="112">
        <v>0</v>
      </c>
      <c r="CI220" s="112">
        <v>0</v>
      </c>
    </row>
    <row r="221" spans="1:87" x14ac:dyDescent="0.3">
      <c r="A221" s="189">
        <v>34628</v>
      </c>
      <c r="B221" s="180" t="s">
        <v>531</v>
      </c>
      <c r="C221" s="72">
        <v>0</v>
      </c>
      <c r="D221" s="89">
        <v>0</v>
      </c>
      <c r="E221" s="89">
        <v>0</v>
      </c>
      <c r="F221" s="89">
        <v>0</v>
      </c>
      <c r="G221" s="89">
        <v>0</v>
      </c>
      <c r="H221" s="89">
        <v>0</v>
      </c>
      <c r="I221" s="89">
        <v>0</v>
      </c>
      <c r="J221" s="89">
        <v>0</v>
      </c>
      <c r="K221" s="89">
        <v>0</v>
      </c>
      <c r="L221" s="89">
        <v>0</v>
      </c>
      <c r="M221" s="89">
        <v>0</v>
      </c>
      <c r="N221" s="89">
        <v>0</v>
      </c>
      <c r="O221" s="89">
        <v>0</v>
      </c>
      <c r="P221" s="89">
        <v>0</v>
      </c>
      <c r="Q221" s="89">
        <v>0</v>
      </c>
      <c r="R221" s="89">
        <v>0</v>
      </c>
      <c r="S221" s="89">
        <v>0</v>
      </c>
      <c r="T221" s="89">
        <v>0</v>
      </c>
      <c r="U221" s="89">
        <v>0</v>
      </c>
      <c r="V221" s="89">
        <v>0</v>
      </c>
      <c r="W221" s="89">
        <v>0</v>
      </c>
      <c r="X221" s="89">
        <v>0</v>
      </c>
      <c r="Y221" s="89">
        <v>0</v>
      </c>
      <c r="Z221" s="89">
        <v>0</v>
      </c>
      <c r="AA221" s="89">
        <v>0</v>
      </c>
      <c r="AB221" s="89">
        <v>0</v>
      </c>
      <c r="AC221" s="89">
        <v>0</v>
      </c>
      <c r="AD221" s="89">
        <v>0</v>
      </c>
      <c r="AE221" s="89">
        <v>0</v>
      </c>
      <c r="AF221" s="89">
        <v>0</v>
      </c>
      <c r="AG221" s="89">
        <v>0</v>
      </c>
      <c r="AH221" s="89">
        <v>0</v>
      </c>
      <c r="AI221" s="89">
        <v>0</v>
      </c>
      <c r="AJ221" s="89">
        <v>0</v>
      </c>
      <c r="AK221" s="89">
        <v>0</v>
      </c>
      <c r="AL221" s="89">
        <v>0</v>
      </c>
      <c r="AM221" s="89">
        <v>0</v>
      </c>
      <c r="AN221" s="89">
        <v>0</v>
      </c>
      <c r="AO221" s="89">
        <v>0</v>
      </c>
      <c r="AP221" s="89">
        <v>0</v>
      </c>
      <c r="AQ221" s="89">
        <v>0</v>
      </c>
      <c r="AR221" s="89">
        <v>0</v>
      </c>
      <c r="AS221" s="89">
        <v>0</v>
      </c>
      <c r="AT221" s="89">
        <v>0</v>
      </c>
      <c r="AU221" s="89">
        <v>0</v>
      </c>
      <c r="AV221" s="89">
        <v>0</v>
      </c>
      <c r="AW221" s="89">
        <v>0</v>
      </c>
      <c r="AX221" s="89">
        <v>0</v>
      </c>
      <c r="AY221" s="89">
        <v>0</v>
      </c>
      <c r="AZ221" s="89">
        <v>0</v>
      </c>
      <c r="BA221" s="89">
        <v>0</v>
      </c>
      <c r="BB221" s="89">
        <v>0</v>
      </c>
      <c r="BC221" s="89">
        <v>0</v>
      </c>
      <c r="BD221" s="89">
        <v>0</v>
      </c>
      <c r="BE221" s="89">
        <v>0</v>
      </c>
      <c r="BF221" s="89">
        <v>0</v>
      </c>
      <c r="BG221" s="89">
        <v>0</v>
      </c>
      <c r="BH221" s="89">
        <v>0</v>
      </c>
      <c r="BI221" s="89">
        <v>0</v>
      </c>
      <c r="BJ221" s="89">
        <v>0</v>
      </c>
      <c r="BK221" s="89">
        <v>0</v>
      </c>
      <c r="BL221" s="89">
        <v>0</v>
      </c>
      <c r="BM221" s="89">
        <v>0</v>
      </c>
      <c r="BN221" s="89">
        <v>0</v>
      </c>
      <c r="BO221" s="89">
        <v>0</v>
      </c>
      <c r="BP221" s="89">
        <v>0</v>
      </c>
      <c r="BQ221" s="89">
        <v>0</v>
      </c>
      <c r="BR221" s="89">
        <v>0</v>
      </c>
      <c r="BS221" s="89">
        <v>0</v>
      </c>
      <c r="BT221" s="89">
        <v>0</v>
      </c>
      <c r="BU221" s="89">
        <v>0</v>
      </c>
      <c r="BV221" s="89">
        <v>0</v>
      </c>
      <c r="BW221" s="89">
        <v>0</v>
      </c>
      <c r="BX221" s="111">
        <v>0</v>
      </c>
      <c r="BY221" s="111">
        <v>0</v>
      </c>
      <c r="BZ221" s="111">
        <v>0</v>
      </c>
      <c r="CA221" s="111">
        <v>0</v>
      </c>
      <c r="CB221" s="111">
        <v>0</v>
      </c>
      <c r="CC221" s="111">
        <v>0</v>
      </c>
      <c r="CD221" s="112">
        <v>0</v>
      </c>
      <c r="CE221" s="112">
        <v>0</v>
      </c>
      <c r="CF221" s="112">
        <v>0</v>
      </c>
      <c r="CG221" s="112">
        <v>0</v>
      </c>
      <c r="CH221" s="112">
        <v>0</v>
      </c>
      <c r="CI221" s="112">
        <v>0</v>
      </c>
    </row>
    <row r="222" spans="1:87" x14ac:dyDescent="0.3">
      <c r="A222" s="189">
        <v>34630</v>
      </c>
      <c r="B222" s="180" t="s">
        <v>532</v>
      </c>
      <c r="C222" s="72">
        <v>4524113.3699999992</v>
      </c>
      <c r="D222" s="89">
        <v>4555894.9999999991</v>
      </c>
      <c r="E222" s="89">
        <v>4580507.0599999987</v>
      </c>
      <c r="F222" s="89">
        <v>4618087.2999999989</v>
      </c>
      <c r="G222" s="89">
        <v>4655667.5399999991</v>
      </c>
      <c r="H222" s="89">
        <v>4693247.7799999993</v>
      </c>
      <c r="I222" s="89">
        <v>4730828.0199999996</v>
      </c>
      <c r="J222" s="89">
        <v>4768408.26</v>
      </c>
      <c r="K222" s="89">
        <v>4806087.04</v>
      </c>
      <c r="L222" s="89">
        <v>4843765.82</v>
      </c>
      <c r="M222" s="89">
        <v>4877665.5900000008</v>
      </c>
      <c r="N222" s="89">
        <v>4915908.7000000011</v>
      </c>
      <c r="O222" s="89">
        <v>4942695.6900000004</v>
      </c>
      <c r="P222" s="89">
        <v>4981001.6100000003</v>
      </c>
      <c r="Q222" s="89">
        <v>5019307.53</v>
      </c>
      <c r="R222" s="89">
        <v>5057613.45</v>
      </c>
      <c r="S222" s="89">
        <v>5095919.37</v>
      </c>
      <c r="T222" s="89">
        <v>5134225.29</v>
      </c>
      <c r="U222" s="89">
        <v>5172531.21</v>
      </c>
      <c r="V222" s="89">
        <v>5210837.13</v>
      </c>
      <c r="W222" s="89">
        <v>5249143.05</v>
      </c>
      <c r="X222" s="89">
        <v>5287448.97</v>
      </c>
      <c r="Y222" s="89">
        <v>5325754.8899999997</v>
      </c>
      <c r="Z222" s="89">
        <v>5364060.8099999996</v>
      </c>
      <c r="AA222" s="89">
        <v>5402366.7299999995</v>
      </c>
      <c r="AB222" s="89">
        <v>5433586.0599999996</v>
      </c>
      <c r="AC222" s="89">
        <v>5464805.3899999997</v>
      </c>
      <c r="AD222" s="89">
        <v>5496024.7199999997</v>
      </c>
      <c r="AE222" s="89">
        <v>5527244.0499999998</v>
      </c>
      <c r="AF222" s="89">
        <v>5558463.3799999999</v>
      </c>
      <c r="AG222" s="89">
        <v>5589682.71</v>
      </c>
      <c r="AH222" s="89">
        <v>5620902.04</v>
      </c>
      <c r="AI222" s="89">
        <v>5652121.3700000001</v>
      </c>
      <c r="AJ222" s="89">
        <v>5683340.7000000002</v>
      </c>
      <c r="AK222" s="89">
        <v>5714560.0300000003</v>
      </c>
      <c r="AL222" s="89">
        <v>5745779.3600000003</v>
      </c>
      <c r="AM222" s="89">
        <v>5776998.6900000004</v>
      </c>
      <c r="AN222" s="89">
        <v>5808218.0200000005</v>
      </c>
      <c r="AO222" s="89">
        <v>5839437.3500000006</v>
      </c>
      <c r="AP222" s="89">
        <v>5870656.6800000006</v>
      </c>
      <c r="AQ222" s="89">
        <v>5901876.0100000007</v>
      </c>
      <c r="AR222" s="89">
        <v>5933095.3400000008</v>
      </c>
      <c r="AS222" s="89">
        <v>5964314.6700000009</v>
      </c>
      <c r="AT222" s="89">
        <v>5995534.0000000009</v>
      </c>
      <c r="AU222" s="89">
        <v>6026753.330000001</v>
      </c>
      <c r="AV222" s="89">
        <v>6057972.6600000011</v>
      </c>
      <c r="AW222" s="89">
        <v>6089191.9900000012</v>
      </c>
      <c r="AX222" s="89">
        <v>6120411.3200000012</v>
      </c>
      <c r="AY222" s="89">
        <v>6151630.6500000013</v>
      </c>
      <c r="AZ222" s="89">
        <v>6182849.9800000014</v>
      </c>
      <c r="BA222" s="89">
        <v>6214069.3100000015</v>
      </c>
      <c r="BB222" s="89">
        <v>6245288.6400000015</v>
      </c>
      <c r="BC222" s="89">
        <v>6276507.9700000016</v>
      </c>
      <c r="BD222" s="89">
        <v>6307727.3000000017</v>
      </c>
      <c r="BE222" s="89">
        <v>6338946.6300000018</v>
      </c>
      <c r="BF222" s="89">
        <v>6370165.9600000018</v>
      </c>
      <c r="BG222" s="89">
        <v>6401385.2900000019</v>
      </c>
      <c r="BH222" s="89">
        <v>6432604.620000002</v>
      </c>
      <c r="BI222" s="89">
        <v>6463823.950000002</v>
      </c>
      <c r="BJ222" s="89">
        <v>6495043.2800000021</v>
      </c>
      <c r="BK222" s="89">
        <v>6526262.6100000022</v>
      </c>
      <c r="BL222" s="89">
        <v>6557481.9400000023</v>
      </c>
      <c r="BM222" s="89">
        <v>6588701.2700000023</v>
      </c>
      <c r="BN222" s="89">
        <v>6619920.6000000024</v>
      </c>
      <c r="BO222" s="89">
        <v>6651139.9300000025</v>
      </c>
      <c r="BP222" s="89">
        <v>6682359.2600000026</v>
      </c>
      <c r="BQ222" s="89">
        <v>6713578.5900000026</v>
      </c>
      <c r="BR222" s="89">
        <v>6744797.9200000027</v>
      </c>
      <c r="BS222" s="89">
        <v>6776017.2500000028</v>
      </c>
      <c r="BT222" s="89">
        <v>6807236.5800000029</v>
      </c>
      <c r="BU222" s="89">
        <v>6838455.9100000029</v>
      </c>
      <c r="BV222" s="89">
        <v>6869675.240000003</v>
      </c>
      <c r="BW222" s="89">
        <v>6900894.5700000031</v>
      </c>
      <c r="BX222" s="111">
        <v>4942695.6900000004</v>
      </c>
      <c r="BY222" s="111">
        <v>5402366.7299999995</v>
      </c>
      <c r="BZ222" s="111">
        <v>5776998.6900000004</v>
      </c>
      <c r="CA222" s="111">
        <v>6151630.6500000013</v>
      </c>
      <c r="CB222" s="111">
        <v>6526262.6100000022</v>
      </c>
      <c r="CC222" s="111">
        <v>6900894.5700000031</v>
      </c>
      <c r="CD222" s="112">
        <v>4731759.78</v>
      </c>
      <c r="CE222" s="112">
        <v>5172531.21</v>
      </c>
      <c r="CF222" s="112">
        <v>5589682.71</v>
      </c>
      <c r="CG222" s="112">
        <v>5964314.6699999999</v>
      </c>
      <c r="CH222" s="112">
        <v>6338946.6299999999</v>
      </c>
      <c r="CI222" s="112">
        <v>6713578.5899999999</v>
      </c>
    </row>
    <row r="223" spans="1:87" x14ac:dyDescent="0.3">
      <c r="A223" s="189">
        <v>34631</v>
      </c>
      <c r="B223" s="180" t="s">
        <v>533</v>
      </c>
      <c r="C223" s="72">
        <v>598185.99999999965</v>
      </c>
      <c r="D223" s="89">
        <v>601321.21999999962</v>
      </c>
      <c r="E223" s="89">
        <v>604456.43999999959</v>
      </c>
      <c r="F223" s="89">
        <v>607591.65999999957</v>
      </c>
      <c r="G223" s="89">
        <v>610726.87999999954</v>
      </c>
      <c r="H223" s="89">
        <v>613862.09999999951</v>
      </c>
      <c r="I223" s="89">
        <v>616997.31999999948</v>
      </c>
      <c r="J223" s="89">
        <v>620132.53999999946</v>
      </c>
      <c r="K223" s="89">
        <v>623267.75999999943</v>
      </c>
      <c r="L223" s="89">
        <v>626402.9799999994</v>
      </c>
      <c r="M223" s="89">
        <v>629538.19999999937</v>
      </c>
      <c r="N223" s="89">
        <v>632673.41999999934</v>
      </c>
      <c r="O223" s="89">
        <v>635808.63999999932</v>
      </c>
      <c r="P223" s="89">
        <v>638943.84999999928</v>
      </c>
      <c r="Q223" s="89">
        <v>642079.05999999924</v>
      </c>
      <c r="R223" s="89">
        <v>645214.2699999992</v>
      </c>
      <c r="S223" s="89">
        <v>648349.47999999917</v>
      </c>
      <c r="T223" s="89">
        <v>651484.68999999913</v>
      </c>
      <c r="U223" s="89">
        <v>654619.89999999909</v>
      </c>
      <c r="V223" s="89">
        <v>657755.10999999905</v>
      </c>
      <c r="W223" s="89">
        <v>660890.31999999902</v>
      </c>
      <c r="X223" s="89">
        <v>664025.52999999898</v>
      </c>
      <c r="Y223" s="89">
        <v>667160.73999999894</v>
      </c>
      <c r="Z223" s="89">
        <v>670295.94999999891</v>
      </c>
      <c r="AA223" s="89">
        <v>673431.15999999887</v>
      </c>
      <c r="AB223" s="89">
        <v>677634.30999999889</v>
      </c>
      <c r="AC223" s="89">
        <v>681837.45999999892</v>
      </c>
      <c r="AD223" s="89">
        <v>686040.60999999894</v>
      </c>
      <c r="AE223" s="89">
        <v>690243.75999999896</v>
      </c>
      <c r="AF223" s="89">
        <v>694446.90999999898</v>
      </c>
      <c r="AG223" s="89">
        <v>698650.05999999901</v>
      </c>
      <c r="AH223" s="89">
        <v>702853.20999999903</v>
      </c>
      <c r="AI223" s="89">
        <v>707056.35999999905</v>
      </c>
      <c r="AJ223" s="89">
        <v>711259.50999999908</v>
      </c>
      <c r="AK223" s="89">
        <v>715462.6599999991</v>
      </c>
      <c r="AL223" s="89">
        <v>719665.80999999912</v>
      </c>
      <c r="AM223" s="89">
        <v>723868.95999999915</v>
      </c>
      <c r="AN223" s="89">
        <v>728072.10999999917</v>
      </c>
      <c r="AO223" s="89">
        <v>732275.25999999919</v>
      </c>
      <c r="AP223" s="89">
        <v>736478.40999999922</v>
      </c>
      <c r="AQ223" s="89">
        <v>740681.55999999924</v>
      </c>
      <c r="AR223" s="89">
        <v>744884.70999999926</v>
      </c>
      <c r="AS223" s="89">
        <v>749087.85999999929</v>
      </c>
      <c r="AT223" s="89">
        <v>753291.00999999931</v>
      </c>
      <c r="AU223" s="89">
        <v>757494.15999999933</v>
      </c>
      <c r="AV223" s="89">
        <v>761697.30999999936</v>
      </c>
      <c r="AW223" s="89">
        <v>765900.45999999938</v>
      </c>
      <c r="AX223" s="89">
        <v>770103.6099999994</v>
      </c>
      <c r="AY223" s="89">
        <v>774306.75999999943</v>
      </c>
      <c r="AZ223" s="89">
        <v>778509.90999999945</v>
      </c>
      <c r="BA223" s="89">
        <v>782713.05999999947</v>
      </c>
      <c r="BB223" s="89">
        <v>786916.2099999995</v>
      </c>
      <c r="BC223" s="89">
        <v>791119.35999999952</v>
      </c>
      <c r="BD223" s="89">
        <v>795322.50999999954</v>
      </c>
      <c r="BE223" s="89">
        <v>799525.65999999957</v>
      </c>
      <c r="BF223" s="89">
        <v>803728.80999999959</v>
      </c>
      <c r="BG223" s="89">
        <v>807931.95999999961</v>
      </c>
      <c r="BH223" s="89">
        <v>812135.10999999964</v>
      </c>
      <c r="BI223" s="89">
        <v>816338.25999999966</v>
      </c>
      <c r="BJ223" s="89">
        <v>820541.40999999968</v>
      </c>
      <c r="BK223" s="89">
        <v>824744.55999999971</v>
      </c>
      <c r="BL223" s="89">
        <v>828947.70999999973</v>
      </c>
      <c r="BM223" s="89">
        <v>833150.85999999975</v>
      </c>
      <c r="BN223" s="89">
        <v>837354.00999999978</v>
      </c>
      <c r="BO223" s="89">
        <v>841557.1599999998</v>
      </c>
      <c r="BP223" s="89">
        <v>845760.30999999982</v>
      </c>
      <c r="BQ223" s="89">
        <v>849963.45999999985</v>
      </c>
      <c r="BR223" s="89">
        <v>854166.60999999987</v>
      </c>
      <c r="BS223" s="89">
        <v>858369.75999999989</v>
      </c>
      <c r="BT223" s="89">
        <v>862572.90999999992</v>
      </c>
      <c r="BU223" s="89">
        <v>866776.05999999994</v>
      </c>
      <c r="BV223" s="89">
        <v>870979.21</v>
      </c>
      <c r="BW223" s="89">
        <v>875182.36</v>
      </c>
      <c r="BX223" s="111">
        <v>635808.63999999932</v>
      </c>
      <c r="BY223" s="111">
        <v>673431.15999999887</v>
      </c>
      <c r="BZ223" s="111">
        <v>723868.95999999915</v>
      </c>
      <c r="CA223" s="111">
        <v>774306.75999999943</v>
      </c>
      <c r="CB223" s="111">
        <v>824744.55999999971</v>
      </c>
      <c r="CC223" s="111">
        <v>875182.36</v>
      </c>
      <c r="CD223" s="112">
        <v>616997.31999999995</v>
      </c>
      <c r="CE223" s="112">
        <v>654619.9</v>
      </c>
      <c r="CF223" s="112">
        <v>698650.06</v>
      </c>
      <c r="CG223" s="112">
        <v>749087.86</v>
      </c>
      <c r="CH223" s="112">
        <v>799525.66</v>
      </c>
      <c r="CI223" s="112">
        <v>849963.46</v>
      </c>
    </row>
    <row r="224" spans="1:87" x14ac:dyDescent="0.3">
      <c r="A224" s="189">
        <v>34632</v>
      </c>
      <c r="B224" s="180" t="s">
        <v>534</v>
      </c>
      <c r="C224" s="72">
        <v>757719.62000000011</v>
      </c>
      <c r="D224" s="89">
        <v>761722.50000000012</v>
      </c>
      <c r="E224" s="89">
        <v>765725.38000000012</v>
      </c>
      <c r="F224" s="89">
        <v>769728.26000000013</v>
      </c>
      <c r="G224" s="89">
        <v>773731.14000000013</v>
      </c>
      <c r="H224" s="89">
        <v>777734.02000000014</v>
      </c>
      <c r="I224" s="89">
        <v>781736.90000000014</v>
      </c>
      <c r="J224" s="89">
        <v>785739.78000000014</v>
      </c>
      <c r="K224" s="89">
        <v>789742.66000000015</v>
      </c>
      <c r="L224" s="89">
        <v>793745.54000000015</v>
      </c>
      <c r="M224" s="89">
        <v>797748.42000000016</v>
      </c>
      <c r="N224" s="89">
        <v>801751.30000000016</v>
      </c>
      <c r="O224" s="89">
        <v>805754.18000000017</v>
      </c>
      <c r="P224" s="89">
        <v>809757.06000000017</v>
      </c>
      <c r="Q224" s="89">
        <v>813759.94000000018</v>
      </c>
      <c r="R224" s="89">
        <v>817762.82000000018</v>
      </c>
      <c r="S224" s="89">
        <v>821765.70000000019</v>
      </c>
      <c r="T224" s="89">
        <v>825768.58000000019</v>
      </c>
      <c r="U224" s="89">
        <v>829771.4600000002</v>
      </c>
      <c r="V224" s="89">
        <v>833774.3400000002</v>
      </c>
      <c r="W224" s="89">
        <v>837777.2200000002</v>
      </c>
      <c r="X224" s="89">
        <v>841780.10000000021</v>
      </c>
      <c r="Y224" s="89">
        <v>845782.98000000021</v>
      </c>
      <c r="Z224" s="89">
        <v>849785.86000000022</v>
      </c>
      <c r="AA224" s="89">
        <v>853788.74000000022</v>
      </c>
      <c r="AB224" s="89">
        <v>858810.53000000026</v>
      </c>
      <c r="AC224" s="89">
        <v>863832.3200000003</v>
      </c>
      <c r="AD224" s="89">
        <v>868854.11000000034</v>
      </c>
      <c r="AE224" s="89">
        <v>873875.90000000037</v>
      </c>
      <c r="AF224" s="89">
        <v>878897.69000000041</v>
      </c>
      <c r="AG224" s="89">
        <v>883919.48000000045</v>
      </c>
      <c r="AH224" s="89">
        <v>888941.27000000048</v>
      </c>
      <c r="AI224" s="89">
        <v>893963.06000000052</v>
      </c>
      <c r="AJ224" s="89">
        <v>898984.85000000056</v>
      </c>
      <c r="AK224" s="89">
        <v>904006.6400000006</v>
      </c>
      <c r="AL224" s="89">
        <v>909028.43000000063</v>
      </c>
      <c r="AM224" s="89">
        <v>914050.22000000067</v>
      </c>
      <c r="AN224" s="89">
        <v>919072.01000000071</v>
      </c>
      <c r="AO224" s="89">
        <v>924093.80000000075</v>
      </c>
      <c r="AP224" s="89">
        <v>929115.59000000078</v>
      </c>
      <c r="AQ224" s="89">
        <v>934137.38000000082</v>
      </c>
      <c r="AR224" s="89">
        <v>939159.17000000086</v>
      </c>
      <c r="AS224" s="89">
        <v>944180.96000000089</v>
      </c>
      <c r="AT224" s="89">
        <v>949202.75000000093</v>
      </c>
      <c r="AU224" s="89">
        <v>954224.54000000097</v>
      </c>
      <c r="AV224" s="89">
        <v>959246.33000000101</v>
      </c>
      <c r="AW224" s="89">
        <v>964268.12000000104</v>
      </c>
      <c r="AX224" s="89">
        <v>969289.91000000108</v>
      </c>
      <c r="AY224" s="89">
        <v>974311.70000000112</v>
      </c>
      <c r="AZ224" s="89">
        <v>979333.49000000115</v>
      </c>
      <c r="BA224" s="89">
        <v>984355.28000000119</v>
      </c>
      <c r="BB224" s="89">
        <v>989377.07000000123</v>
      </c>
      <c r="BC224" s="89">
        <v>994398.86000000127</v>
      </c>
      <c r="BD224" s="89">
        <v>999420.6500000013</v>
      </c>
      <c r="BE224" s="89">
        <v>1004442.4400000013</v>
      </c>
      <c r="BF224" s="89">
        <v>1009464.2300000014</v>
      </c>
      <c r="BG224" s="89">
        <v>1014486.0200000014</v>
      </c>
      <c r="BH224" s="89">
        <v>1019507.8100000015</v>
      </c>
      <c r="BI224" s="89">
        <v>1024529.6000000015</v>
      </c>
      <c r="BJ224" s="89">
        <v>1029551.3900000015</v>
      </c>
      <c r="BK224" s="89">
        <v>1034573.1800000016</v>
      </c>
      <c r="BL224" s="89">
        <v>1039594.9700000016</v>
      </c>
      <c r="BM224" s="89">
        <v>1044616.7600000016</v>
      </c>
      <c r="BN224" s="89">
        <v>1049638.5500000017</v>
      </c>
      <c r="BO224" s="89">
        <v>1054660.3400000017</v>
      </c>
      <c r="BP224" s="89">
        <v>1059682.1300000018</v>
      </c>
      <c r="BQ224" s="89">
        <v>1064703.9200000018</v>
      </c>
      <c r="BR224" s="89">
        <v>1069725.7100000018</v>
      </c>
      <c r="BS224" s="89">
        <v>1074747.5000000019</v>
      </c>
      <c r="BT224" s="89">
        <v>1079769.2900000019</v>
      </c>
      <c r="BU224" s="89">
        <v>1084791.0800000019</v>
      </c>
      <c r="BV224" s="89">
        <v>1089812.870000002</v>
      </c>
      <c r="BW224" s="89">
        <v>1094834.660000002</v>
      </c>
      <c r="BX224" s="111">
        <v>805754.18000000017</v>
      </c>
      <c r="BY224" s="111">
        <v>853788.74000000022</v>
      </c>
      <c r="BZ224" s="111">
        <v>914050.22000000067</v>
      </c>
      <c r="CA224" s="111">
        <v>974311.70000000112</v>
      </c>
      <c r="CB224" s="111">
        <v>1034573.1800000016</v>
      </c>
      <c r="CC224" s="111">
        <v>1094834.660000002</v>
      </c>
      <c r="CD224" s="112">
        <v>781736.9</v>
      </c>
      <c r="CE224" s="112">
        <v>829771.46</v>
      </c>
      <c r="CF224" s="112">
        <v>883919.48</v>
      </c>
      <c r="CG224" s="112">
        <v>944180.96</v>
      </c>
      <c r="CH224" s="112">
        <v>1004442.44</v>
      </c>
      <c r="CI224" s="112">
        <v>1064703.92</v>
      </c>
    </row>
    <row r="225" spans="1:87" x14ac:dyDescent="0.3">
      <c r="A225" s="189">
        <v>34633</v>
      </c>
      <c r="B225" s="180" t="s">
        <v>535</v>
      </c>
      <c r="C225" s="72">
        <v>425.52000000000004</v>
      </c>
      <c r="D225" s="89">
        <v>428.08000000000004</v>
      </c>
      <c r="E225" s="89">
        <v>430.64000000000004</v>
      </c>
      <c r="F225" s="89">
        <v>433.20000000000005</v>
      </c>
      <c r="G225" s="89">
        <v>435.76000000000005</v>
      </c>
      <c r="H225" s="89">
        <v>438.32000000000005</v>
      </c>
      <c r="I225" s="89">
        <v>440.88000000000005</v>
      </c>
      <c r="J225" s="89">
        <v>443.44000000000005</v>
      </c>
      <c r="K225" s="89">
        <v>446.00000000000006</v>
      </c>
      <c r="L225" s="89">
        <v>448.56000000000006</v>
      </c>
      <c r="M225" s="89">
        <v>451.12000000000006</v>
      </c>
      <c r="N225" s="89">
        <v>453.68000000000006</v>
      </c>
      <c r="O225" s="89">
        <v>456.24000000000007</v>
      </c>
      <c r="P225" s="89">
        <v>458.80000000000007</v>
      </c>
      <c r="Q225" s="89">
        <v>461.36000000000007</v>
      </c>
      <c r="R225" s="89">
        <v>463.92000000000007</v>
      </c>
      <c r="S225" s="89">
        <v>466.48000000000008</v>
      </c>
      <c r="T225" s="89">
        <v>469.04000000000008</v>
      </c>
      <c r="U225" s="89">
        <v>471.60000000000008</v>
      </c>
      <c r="V225" s="89">
        <v>474.16000000000008</v>
      </c>
      <c r="W225" s="89">
        <v>476.72000000000008</v>
      </c>
      <c r="X225" s="89">
        <v>479.28000000000009</v>
      </c>
      <c r="Y225" s="89">
        <v>481.84000000000009</v>
      </c>
      <c r="Z225" s="89">
        <v>484.40000000000009</v>
      </c>
      <c r="AA225" s="89">
        <v>486.96000000000009</v>
      </c>
      <c r="AB225" s="89">
        <v>489.12000000000012</v>
      </c>
      <c r="AC225" s="89">
        <v>491.28000000000014</v>
      </c>
      <c r="AD225" s="89">
        <v>493.44000000000017</v>
      </c>
      <c r="AE225" s="89">
        <v>495.60000000000019</v>
      </c>
      <c r="AF225" s="89">
        <v>497.76000000000022</v>
      </c>
      <c r="AG225" s="89">
        <v>499.92000000000024</v>
      </c>
      <c r="AH225" s="89">
        <v>502.08000000000027</v>
      </c>
      <c r="AI225" s="89">
        <v>504.24000000000029</v>
      </c>
      <c r="AJ225" s="89">
        <v>506.40000000000032</v>
      </c>
      <c r="AK225" s="89">
        <v>508.56000000000034</v>
      </c>
      <c r="AL225" s="89">
        <v>510.72000000000037</v>
      </c>
      <c r="AM225" s="89">
        <v>512.88000000000034</v>
      </c>
      <c r="AN225" s="89">
        <v>515.0400000000003</v>
      </c>
      <c r="AO225" s="89">
        <v>517.20000000000027</v>
      </c>
      <c r="AP225" s="89">
        <v>519.36000000000024</v>
      </c>
      <c r="AQ225" s="89">
        <v>521.52000000000021</v>
      </c>
      <c r="AR225" s="89">
        <v>523.68000000000018</v>
      </c>
      <c r="AS225" s="89">
        <v>525.84000000000015</v>
      </c>
      <c r="AT225" s="89">
        <v>528.00000000000011</v>
      </c>
      <c r="AU225" s="89">
        <v>530.16000000000008</v>
      </c>
      <c r="AV225" s="89">
        <v>532.32000000000005</v>
      </c>
      <c r="AW225" s="89">
        <v>534.48</v>
      </c>
      <c r="AX225" s="89">
        <v>536.64</v>
      </c>
      <c r="AY225" s="89">
        <v>538.79999999999995</v>
      </c>
      <c r="AZ225" s="89">
        <v>540.95999999999992</v>
      </c>
      <c r="BA225" s="89">
        <v>543.11999999999989</v>
      </c>
      <c r="BB225" s="89">
        <v>545.27999999999986</v>
      </c>
      <c r="BC225" s="89">
        <v>547.43999999999983</v>
      </c>
      <c r="BD225" s="89">
        <v>549.5999999999998</v>
      </c>
      <c r="BE225" s="89">
        <v>551.75999999999976</v>
      </c>
      <c r="BF225" s="89">
        <v>553.91999999999973</v>
      </c>
      <c r="BG225" s="89">
        <v>556.0799999999997</v>
      </c>
      <c r="BH225" s="89">
        <v>558.23999999999967</v>
      </c>
      <c r="BI225" s="89">
        <v>560.39999999999964</v>
      </c>
      <c r="BJ225" s="89">
        <v>562.5599999999996</v>
      </c>
      <c r="BK225" s="89">
        <v>564.71999999999957</v>
      </c>
      <c r="BL225" s="89">
        <v>566.87999999999954</v>
      </c>
      <c r="BM225" s="89">
        <v>569.03999999999951</v>
      </c>
      <c r="BN225" s="89">
        <v>571.19999999999948</v>
      </c>
      <c r="BO225" s="89">
        <v>573.35999999999945</v>
      </c>
      <c r="BP225" s="89">
        <v>575.51999999999941</v>
      </c>
      <c r="BQ225" s="89">
        <v>577.67999999999938</v>
      </c>
      <c r="BR225" s="89">
        <v>579.83999999999935</v>
      </c>
      <c r="BS225" s="89">
        <v>581.99999999999932</v>
      </c>
      <c r="BT225" s="89">
        <v>584.15999999999929</v>
      </c>
      <c r="BU225" s="89">
        <v>586.31999999999925</v>
      </c>
      <c r="BV225" s="89">
        <v>588.47999999999922</v>
      </c>
      <c r="BW225" s="89">
        <v>590.63999999999919</v>
      </c>
      <c r="BX225" s="111">
        <v>456.24000000000007</v>
      </c>
      <c r="BY225" s="111">
        <v>486.96000000000009</v>
      </c>
      <c r="BZ225" s="111">
        <v>512.88000000000034</v>
      </c>
      <c r="CA225" s="111">
        <v>538.79999999999995</v>
      </c>
      <c r="CB225" s="111">
        <v>564.71999999999957</v>
      </c>
      <c r="CC225" s="111">
        <v>590.63999999999919</v>
      </c>
      <c r="CD225" s="112">
        <v>440.88</v>
      </c>
      <c r="CE225" s="112">
        <v>471.6</v>
      </c>
      <c r="CF225" s="112">
        <v>499.92</v>
      </c>
      <c r="CG225" s="112">
        <v>525.84</v>
      </c>
      <c r="CH225" s="112">
        <v>551.76</v>
      </c>
      <c r="CI225" s="112">
        <v>577.67999999999995</v>
      </c>
    </row>
    <row r="226" spans="1:87" x14ac:dyDescent="0.3">
      <c r="A226" s="189">
        <v>34634</v>
      </c>
      <c r="B226" s="180" t="s">
        <v>536</v>
      </c>
      <c r="C226" s="72">
        <v>425.52000000000004</v>
      </c>
      <c r="D226" s="89">
        <v>428.08000000000004</v>
      </c>
      <c r="E226" s="89">
        <v>430.64000000000004</v>
      </c>
      <c r="F226" s="89">
        <v>433.20000000000005</v>
      </c>
      <c r="G226" s="89">
        <v>435.76000000000005</v>
      </c>
      <c r="H226" s="89">
        <v>438.32000000000005</v>
      </c>
      <c r="I226" s="89">
        <v>440.88000000000005</v>
      </c>
      <c r="J226" s="89">
        <v>443.44000000000005</v>
      </c>
      <c r="K226" s="89">
        <v>446.00000000000006</v>
      </c>
      <c r="L226" s="89">
        <v>448.56000000000006</v>
      </c>
      <c r="M226" s="89">
        <v>451.12000000000006</v>
      </c>
      <c r="N226" s="89">
        <v>453.68000000000006</v>
      </c>
      <c r="O226" s="89">
        <v>456.24000000000007</v>
      </c>
      <c r="P226" s="89">
        <v>458.80000000000007</v>
      </c>
      <c r="Q226" s="89">
        <v>461.36000000000007</v>
      </c>
      <c r="R226" s="89">
        <v>463.92000000000007</v>
      </c>
      <c r="S226" s="89">
        <v>466.48000000000008</v>
      </c>
      <c r="T226" s="89">
        <v>469.04000000000008</v>
      </c>
      <c r="U226" s="89">
        <v>471.60000000000008</v>
      </c>
      <c r="V226" s="89">
        <v>474.16000000000008</v>
      </c>
      <c r="W226" s="89">
        <v>476.72000000000008</v>
      </c>
      <c r="X226" s="89">
        <v>479.28000000000009</v>
      </c>
      <c r="Y226" s="89">
        <v>481.84000000000009</v>
      </c>
      <c r="Z226" s="89">
        <v>484.40000000000009</v>
      </c>
      <c r="AA226" s="89">
        <v>486.96000000000009</v>
      </c>
      <c r="AB226" s="89">
        <v>489.12000000000012</v>
      </c>
      <c r="AC226" s="89">
        <v>491.28000000000014</v>
      </c>
      <c r="AD226" s="89">
        <v>493.44000000000017</v>
      </c>
      <c r="AE226" s="89">
        <v>495.60000000000019</v>
      </c>
      <c r="AF226" s="89">
        <v>497.76000000000022</v>
      </c>
      <c r="AG226" s="89">
        <v>499.92000000000024</v>
      </c>
      <c r="AH226" s="89">
        <v>502.08000000000027</v>
      </c>
      <c r="AI226" s="89">
        <v>504.24000000000029</v>
      </c>
      <c r="AJ226" s="89">
        <v>506.40000000000032</v>
      </c>
      <c r="AK226" s="89">
        <v>508.56000000000034</v>
      </c>
      <c r="AL226" s="89">
        <v>510.72000000000037</v>
      </c>
      <c r="AM226" s="89">
        <v>512.88000000000034</v>
      </c>
      <c r="AN226" s="89">
        <v>515.0400000000003</v>
      </c>
      <c r="AO226" s="89">
        <v>517.20000000000027</v>
      </c>
      <c r="AP226" s="89">
        <v>519.36000000000024</v>
      </c>
      <c r="AQ226" s="89">
        <v>521.52000000000021</v>
      </c>
      <c r="AR226" s="89">
        <v>523.68000000000018</v>
      </c>
      <c r="AS226" s="89">
        <v>525.84000000000015</v>
      </c>
      <c r="AT226" s="89">
        <v>528.00000000000011</v>
      </c>
      <c r="AU226" s="89">
        <v>530.16000000000008</v>
      </c>
      <c r="AV226" s="89">
        <v>532.32000000000005</v>
      </c>
      <c r="AW226" s="89">
        <v>534.48</v>
      </c>
      <c r="AX226" s="89">
        <v>536.64</v>
      </c>
      <c r="AY226" s="89">
        <v>538.79999999999995</v>
      </c>
      <c r="AZ226" s="89">
        <v>540.95999999999992</v>
      </c>
      <c r="BA226" s="89">
        <v>543.11999999999989</v>
      </c>
      <c r="BB226" s="89">
        <v>545.27999999999986</v>
      </c>
      <c r="BC226" s="89">
        <v>547.43999999999983</v>
      </c>
      <c r="BD226" s="89">
        <v>549.5999999999998</v>
      </c>
      <c r="BE226" s="89">
        <v>551.75999999999976</v>
      </c>
      <c r="BF226" s="89">
        <v>553.91999999999973</v>
      </c>
      <c r="BG226" s="89">
        <v>556.0799999999997</v>
      </c>
      <c r="BH226" s="89">
        <v>558.23999999999967</v>
      </c>
      <c r="BI226" s="89">
        <v>560.39999999999964</v>
      </c>
      <c r="BJ226" s="89">
        <v>562.5599999999996</v>
      </c>
      <c r="BK226" s="89">
        <v>564.71999999999957</v>
      </c>
      <c r="BL226" s="89">
        <v>566.87999999999954</v>
      </c>
      <c r="BM226" s="89">
        <v>569.03999999999951</v>
      </c>
      <c r="BN226" s="89">
        <v>571.19999999999948</v>
      </c>
      <c r="BO226" s="89">
        <v>573.35999999999945</v>
      </c>
      <c r="BP226" s="89">
        <v>575.51999999999941</v>
      </c>
      <c r="BQ226" s="89">
        <v>577.67999999999938</v>
      </c>
      <c r="BR226" s="89">
        <v>579.83999999999935</v>
      </c>
      <c r="BS226" s="89">
        <v>581.99999999999932</v>
      </c>
      <c r="BT226" s="89">
        <v>584.15999999999929</v>
      </c>
      <c r="BU226" s="89">
        <v>586.31999999999925</v>
      </c>
      <c r="BV226" s="89">
        <v>588.47999999999922</v>
      </c>
      <c r="BW226" s="89">
        <v>590.63999999999919</v>
      </c>
      <c r="BX226" s="111">
        <v>456.24000000000007</v>
      </c>
      <c r="BY226" s="111">
        <v>486.96000000000009</v>
      </c>
      <c r="BZ226" s="111">
        <v>512.88000000000034</v>
      </c>
      <c r="CA226" s="111">
        <v>538.79999999999995</v>
      </c>
      <c r="CB226" s="111">
        <v>564.71999999999957</v>
      </c>
      <c r="CC226" s="111">
        <v>590.63999999999919</v>
      </c>
      <c r="CD226" s="112">
        <v>440.88</v>
      </c>
      <c r="CE226" s="112">
        <v>471.6</v>
      </c>
      <c r="CF226" s="112">
        <v>499.92</v>
      </c>
      <c r="CG226" s="112">
        <v>525.84</v>
      </c>
      <c r="CH226" s="112">
        <v>551.76</v>
      </c>
      <c r="CI226" s="112">
        <v>577.67999999999995</v>
      </c>
    </row>
    <row r="227" spans="1:87" x14ac:dyDescent="0.3">
      <c r="A227" s="189">
        <v>34635</v>
      </c>
      <c r="B227" s="180" t="s">
        <v>537</v>
      </c>
      <c r="C227" s="72">
        <v>0</v>
      </c>
      <c r="D227" s="89">
        <v>0</v>
      </c>
      <c r="E227" s="89">
        <v>0</v>
      </c>
      <c r="F227" s="89">
        <v>0</v>
      </c>
      <c r="G227" s="89">
        <v>0</v>
      </c>
      <c r="H227" s="89">
        <v>0</v>
      </c>
      <c r="I227" s="89">
        <v>0</v>
      </c>
      <c r="J227" s="89">
        <v>0</v>
      </c>
      <c r="K227" s="89">
        <v>0</v>
      </c>
      <c r="L227" s="89">
        <v>0</v>
      </c>
      <c r="M227" s="89">
        <v>0</v>
      </c>
      <c r="N227" s="89">
        <v>0</v>
      </c>
      <c r="O227" s="89">
        <v>0</v>
      </c>
      <c r="P227" s="89">
        <v>0</v>
      </c>
      <c r="Q227" s="89">
        <v>0</v>
      </c>
      <c r="R227" s="89">
        <v>0</v>
      </c>
      <c r="S227" s="89">
        <v>0</v>
      </c>
      <c r="T227" s="89">
        <v>0</v>
      </c>
      <c r="U227" s="89">
        <v>0</v>
      </c>
      <c r="V227" s="89">
        <v>0</v>
      </c>
      <c r="W227" s="89">
        <v>0</v>
      </c>
      <c r="X227" s="89">
        <v>0</v>
      </c>
      <c r="Y227" s="89">
        <v>0</v>
      </c>
      <c r="Z227" s="89">
        <v>0</v>
      </c>
      <c r="AA227" s="89">
        <v>0</v>
      </c>
      <c r="AB227" s="89">
        <v>0</v>
      </c>
      <c r="AC227" s="89">
        <v>0</v>
      </c>
      <c r="AD227" s="89">
        <v>0</v>
      </c>
      <c r="AE227" s="89">
        <v>0</v>
      </c>
      <c r="AF227" s="89">
        <v>0</v>
      </c>
      <c r="AG227" s="89">
        <v>0</v>
      </c>
      <c r="AH227" s="89">
        <v>0</v>
      </c>
      <c r="AI227" s="89">
        <v>0</v>
      </c>
      <c r="AJ227" s="89">
        <v>0</v>
      </c>
      <c r="AK227" s="89">
        <v>0</v>
      </c>
      <c r="AL227" s="89">
        <v>0</v>
      </c>
      <c r="AM227" s="89">
        <v>0</v>
      </c>
      <c r="AN227" s="89">
        <v>0</v>
      </c>
      <c r="AO227" s="89">
        <v>0</v>
      </c>
      <c r="AP227" s="89">
        <v>0</v>
      </c>
      <c r="AQ227" s="89">
        <v>0</v>
      </c>
      <c r="AR227" s="89">
        <v>0</v>
      </c>
      <c r="AS227" s="89">
        <v>0</v>
      </c>
      <c r="AT227" s="89">
        <v>0</v>
      </c>
      <c r="AU227" s="89">
        <v>0</v>
      </c>
      <c r="AV227" s="89">
        <v>0</v>
      </c>
      <c r="AW227" s="89">
        <v>0</v>
      </c>
      <c r="AX227" s="89">
        <v>0</v>
      </c>
      <c r="AY227" s="89">
        <v>0</v>
      </c>
      <c r="AZ227" s="89">
        <v>0</v>
      </c>
      <c r="BA227" s="89">
        <v>0</v>
      </c>
      <c r="BB227" s="89">
        <v>0</v>
      </c>
      <c r="BC227" s="89">
        <v>0</v>
      </c>
      <c r="BD227" s="89">
        <v>0</v>
      </c>
      <c r="BE227" s="89">
        <v>0</v>
      </c>
      <c r="BF227" s="89">
        <v>0</v>
      </c>
      <c r="BG227" s="89">
        <v>0</v>
      </c>
      <c r="BH227" s="89">
        <v>0</v>
      </c>
      <c r="BI227" s="89">
        <v>0</v>
      </c>
      <c r="BJ227" s="89">
        <v>0</v>
      </c>
      <c r="BK227" s="89">
        <v>0</v>
      </c>
      <c r="BL227" s="89">
        <v>0</v>
      </c>
      <c r="BM227" s="89">
        <v>0</v>
      </c>
      <c r="BN227" s="89">
        <v>0</v>
      </c>
      <c r="BO227" s="89">
        <v>0</v>
      </c>
      <c r="BP227" s="89">
        <v>0</v>
      </c>
      <c r="BQ227" s="89">
        <v>0</v>
      </c>
      <c r="BR227" s="89">
        <v>0</v>
      </c>
      <c r="BS227" s="89">
        <v>0</v>
      </c>
      <c r="BT227" s="89">
        <v>0</v>
      </c>
      <c r="BU227" s="89">
        <v>0</v>
      </c>
      <c r="BV227" s="89">
        <v>0</v>
      </c>
      <c r="BW227" s="89">
        <v>0</v>
      </c>
      <c r="BX227" s="111">
        <v>0</v>
      </c>
      <c r="BY227" s="111">
        <v>0</v>
      </c>
      <c r="BZ227" s="111">
        <v>0</v>
      </c>
      <c r="CA227" s="111">
        <v>0</v>
      </c>
      <c r="CB227" s="111">
        <v>0</v>
      </c>
      <c r="CC227" s="111">
        <v>0</v>
      </c>
      <c r="CD227" s="112">
        <v>0</v>
      </c>
      <c r="CE227" s="112">
        <v>0</v>
      </c>
      <c r="CF227" s="112">
        <v>0</v>
      </c>
      <c r="CG227" s="112">
        <v>0</v>
      </c>
      <c r="CH227" s="112">
        <v>0</v>
      </c>
      <c r="CI227" s="112">
        <v>0</v>
      </c>
    </row>
    <row r="228" spans="1:87" x14ac:dyDescent="0.3">
      <c r="A228" s="189">
        <v>34636</v>
      </c>
      <c r="B228" s="180" t="s">
        <v>538</v>
      </c>
      <c r="C228" s="72">
        <v>5373.24</v>
      </c>
      <c r="D228" s="89">
        <v>5394.76</v>
      </c>
      <c r="E228" s="89">
        <v>5416.2800000000007</v>
      </c>
      <c r="F228" s="89">
        <v>5437.8000000000011</v>
      </c>
      <c r="G228" s="89">
        <v>5459.3200000000015</v>
      </c>
      <c r="H228" s="89">
        <v>5480.840000000002</v>
      </c>
      <c r="I228" s="89">
        <v>5502.3600000000024</v>
      </c>
      <c r="J228" s="89">
        <v>5523.8800000000028</v>
      </c>
      <c r="K228" s="89">
        <v>5545.4000000000033</v>
      </c>
      <c r="L228" s="89">
        <v>5566.9200000000037</v>
      </c>
      <c r="M228" s="89">
        <v>5588.4400000000041</v>
      </c>
      <c r="N228" s="89">
        <v>5609.9600000000046</v>
      </c>
      <c r="O228" s="89">
        <v>5631.480000000005</v>
      </c>
      <c r="P228" s="89">
        <v>5653.0000000000055</v>
      </c>
      <c r="Q228" s="89">
        <v>5674.5200000000059</v>
      </c>
      <c r="R228" s="89">
        <v>5696.0400000000063</v>
      </c>
      <c r="S228" s="89">
        <v>5717.5600000000068</v>
      </c>
      <c r="T228" s="89">
        <v>5739.0800000000072</v>
      </c>
      <c r="U228" s="89">
        <v>5760.6000000000076</v>
      </c>
      <c r="V228" s="89">
        <v>5782.1200000000081</v>
      </c>
      <c r="W228" s="89">
        <v>5803.6400000000085</v>
      </c>
      <c r="X228" s="89">
        <v>5825.1600000000089</v>
      </c>
      <c r="Y228" s="89">
        <v>5846.6800000000094</v>
      </c>
      <c r="Z228" s="89">
        <v>5868.2000000000098</v>
      </c>
      <c r="AA228" s="89">
        <v>5889.7200000000103</v>
      </c>
      <c r="AB228" s="89">
        <v>5920.04000000001</v>
      </c>
      <c r="AC228" s="89">
        <v>5950.3600000000097</v>
      </c>
      <c r="AD228" s="89">
        <v>5980.6800000000094</v>
      </c>
      <c r="AE228" s="89">
        <v>6011.0000000000091</v>
      </c>
      <c r="AF228" s="89">
        <v>6041.3200000000088</v>
      </c>
      <c r="AG228" s="89">
        <v>6071.6400000000085</v>
      </c>
      <c r="AH228" s="89">
        <v>6101.9600000000082</v>
      </c>
      <c r="AI228" s="89">
        <v>6132.2800000000079</v>
      </c>
      <c r="AJ228" s="89">
        <v>6162.6000000000076</v>
      </c>
      <c r="AK228" s="89">
        <v>6192.9200000000073</v>
      </c>
      <c r="AL228" s="89">
        <v>6223.2400000000071</v>
      </c>
      <c r="AM228" s="89">
        <v>6253.5600000000068</v>
      </c>
      <c r="AN228" s="89">
        <v>6283.8800000000065</v>
      </c>
      <c r="AO228" s="89">
        <v>6314.2000000000062</v>
      </c>
      <c r="AP228" s="89">
        <v>6344.5200000000059</v>
      </c>
      <c r="AQ228" s="89">
        <v>6374.8400000000056</v>
      </c>
      <c r="AR228" s="89">
        <v>6405.1600000000053</v>
      </c>
      <c r="AS228" s="89">
        <v>6435.480000000005</v>
      </c>
      <c r="AT228" s="89">
        <v>6465.8000000000047</v>
      </c>
      <c r="AU228" s="89">
        <v>6496.1200000000044</v>
      </c>
      <c r="AV228" s="89">
        <v>6526.4400000000041</v>
      </c>
      <c r="AW228" s="89">
        <v>6556.7600000000039</v>
      </c>
      <c r="AX228" s="89">
        <v>6587.0800000000036</v>
      </c>
      <c r="AY228" s="89">
        <v>6617.4000000000033</v>
      </c>
      <c r="AZ228" s="89">
        <v>6647.720000000003</v>
      </c>
      <c r="BA228" s="89">
        <v>6678.0400000000027</v>
      </c>
      <c r="BB228" s="89">
        <v>6708.3600000000024</v>
      </c>
      <c r="BC228" s="89">
        <v>6738.6800000000021</v>
      </c>
      <c r="BD228" s="89">
        <v>6769.0000000000018</v>
      </c>
      <c r="BE228" s="89">
        <v>6799.3200000000015</v>
      </c>
      <c r="BF228" s="89">
        <v>6829.6400000000012</v>
      </c>
      <c r="BG228" s="89">
        <v>6859.9600000000009</v>
      </c>
      <c r="BH228" s="89">
        <v>6890.2800000000007</v>
      </c>
      <c r="BI228" s="89">
        <v>6920.6</v>
      </c>
      <c r="BJ228" s="89">
        <v>6950.92</v>
      </c>
      <c r="BK228" s="89">
        <v>6981.24</v>
      </c>
      <c r="BL228" s="89">
        <v>7011.5599999999995</v>
      </c>
      <c r="BM228" s="89">
        <v>7041.8799999999992</v>
      </c>
      <c r="BN228" s="89">
        <v>7072.1999999999989</v>
      </c>
      <c r="BO228" s="89">
        <v>7102.5199999999986</v>
      </c>
      <c r="BP228" s="89">
        <v>7132.8399999999983</v>
      </c>
      <c r="BQ228" s="89">
        <v>7163.159999999998</v>
      </c>
      <c r="BR228" s="89">
        <v>7193.4799999999977</v>
      </c>
      <c r="BS228" s="89">
        <v>7223.7999999999975</v>
      </c>
      <c r="BT228" s="89">
        <v>7254.1199999999972</v>
      </c>
      <c r="BU228" s="89">
        <v>7284.4399999999969</v>
      </c>
      <c r="BV228" s="89">
        <v>7314.7599999999966</v>
      </c>
      <c r="BW228" s="89">
        <v>7345.0799999999963</v>
      </c>
      <c r="BX228" s="111">
        <v>5631.480000000005</v>
      </c>
      <c r="BY228" s="111">
        <v>5889.7200000000103</v>
      </c>
      <c r="BZ228" s="111">
        <v>6253.5600000000068</v>
      </c>
      <c r="CA228" s="111">
        <v>6617.4000000000033</v>
      </c>
      <c r="CB228" s="111">
        <v>6981.24</v>
      </c>
      <c r="CC228" s="111">
        <v>7345.0799999999963</v>
      </c>
      <c r="CD228" s="112">
        <v>5502.36</v>
      </c>
      <c r="CE228" s="112">
        <v>5760.6</v>
      </c>
      <c r="CF228" s="112">
        <v>6071.64</v>
      </c>
      <c r="CG228" s="112">
        <v>6435.48</v>
      </c>
      <c r="CH228" s="112">
        <v>6799.32</v>
      </c>
      <c r="CI228" s="112">
        <v>7163.16</v>
      </c>
    </row>
    <row r="229" spans="1:87" x14ac:dyDescent="0.3">
      <c r="A229" s="189">
        <v>34637</v>
      </c>
      <c r="B229" s="180" t="s">
        <v>539</v>
      </c>
      <c r="C229" s="72">
        <v>370584.26999999996</v>
      </c>
      <c r="D229" s="89">
        <v>311893.51999999996</v>
      </c>
      <c r="E229" s="89">
        <v>318100.13999999996</v>
      </c>
      <c r="F229" s="89">
        <v>324306.71999999997</v>
      </c>
      <c r="G229" s="89">
        <v>330513.33999999997</v>
      </c>
      <c r="H229" s="89">
        <v>336719.92</v>
      </c>
      <c r="I229" s="89">
        <v>342926.52999999997</v>
      </c>
      <c r="J229" s="89">
        <v>349133.12</v>
      </c>
      <c r="K229" s="89">
        <v>355339.73</v>
      </c>
      <c r="L229" s="89">
        <v>361546.31</v>
      </c>
      <c r="M229" s="89">
        <v>367752.94</v>
      </c>
      <c r="N229" s="89">
        <v>373959.51</v>
      </c>
      <c r="O229" s="89">
        <v>141187.21</v>
      </c>
      <c r="P229" s="89">
        <v>144576.31</v>
      </c>
      <c r="Q229" s="89">
        <v>147965.41</v>
      </c>
      <c r="R229" s="89">
        <v>151354.51</v>
      </c>
      <c r="S229" s="89">
        <v>154743.61000000002</v>
      </c>
      <c r="T229" s="89">
        <v>158132.71000000002</v>
      </c>
      <c r="U229" s="89">
        <v>161521.81000000003</v>
      </c>
      <c r="V229" s="89">
        <v>164910.91000000003</v>
      </c>
      <c r="W229" s="89">
        <v>152226.17000000004</v>
      </c>
      <c r="X229" s="89">
        <v>155423.72000000003</v>
      </c>
      <c r="Y229" s="89">
        <v>158621.27000000002</v>
      </c>
      <c r="Z229" s="89">
        <v>161818.82</v>
      </c>
      <c r="AA229" s="89">
        <v>165016.37</v>
      </c>
      <c r="AB229" s="89">
        <v>168213.91999999998</v>
      </c>
      <c r="AC229" s="89">
        <v>171411.46999999997</v>
      </c>
      <c r="AD229" s="89">
        <v>174609.01999999996</v>
      </c>
      <c r="AE229" s="89">
        <v>177806.56999999995</v>
      </c>
      <c r="AF229" s="89">
        <v>181004.11999999994</v>
      </c>
      <c r="AG229" s="89">
        <v>184201.66999999993</v>
      </c>
      <c r="AH229" s="89">
        <v>187399.21999999991</v>
      </c>
      <c r="AI229" s="89">
        <v>190596.7699999999</v>
      </c>
      <c r="AJ229" s="89">
        <v>146585.2999999999</v>
      </c>
      <c r="AK229" s="89">
        <v>149220.27999999991</v>
      </c>
      <c r="AL229" s="89">
        <v>151855.25999999992</v>
      </c>
      <c r="AM229" s="89">
        <v>154490.23999999993</v>
      </c>
      <c r="AN229" s="89">
        <v>157125.21999999994</v>
      </c>
      <c r="AO229" s="89">
        <v>159760.19999999995</v>
      </c>
      <c r="AP229" s="89">
        <v>162395.17999999996</v>
      </c>
      <c r="AQ229" s="89">
        <v>165030.15999999997</v>
      </c>
      <c r="AR229" s="89">
        <v>167665.13999999998</v>
      </c>
      <c r="AS229" s="89">
        <v>170300.12</v>
      </c>
      <c r="AT229" s="89">
        <v>146643.97</v>
      </c>
      <c r="AU229" s="89">
        <v>148965.65</v>
      </c>
      <c r="AV229" s="89">
        <v>151287.32999999999</v>
      </c>
      <c r="AW229" s="89">
        <v>153609.00999999998</v>
      </c>
      <c r="AX229" s="89">
        <v>155930.68999999997</v>
      </c>
      <c r="AY229" s="89">
        <v>158252.36999999997</v>
      </c>
      <c r="AZ229" s="89">
        <v>160574.04999999996</v>
      </c>
      <c r="BA229" s="89">
        <v>162895.72999999995</v>
      </c>
      <c r="BB229" s="89">
        <v>165217.40999999995</v>
      </c>
      <c r="BC229" s="89">
        <v>167539.08999999994</v>
      </c>
      <c r="BD229" s="89">
        <v>169860.76999999993</v>
      </c>
      <c r="BE229" s="89">
        <v>172182.44999999992</v>
      </c>
      <c r="BF229" s="89">
        <v>174504.12999999992</v>
      </c>
      <c r="BG229" s="89">
        <v>176825.80999999991</v>
      </c>
      <c r="BH229" s="89">
        <v>62050.139999999905</v>
      </c>
      <c r="BI229" s="89">
        <v>62976.409999999902</v>
      </c>
      <c r="BJ229" s="89">
        <v>63902.679999999898</v>
      </c>
      <c r="BK229" s="89">
        <v>64828.949999999895</v>
      </c>
      <c r="BL229" s="89">
        <v>65755.219999999899</v>
      </c>
      <c r="BM229" s="89">
        <v>66681.489999999903</v>
      </c>
      <c r="BN229" s="89">
        <v>67607.759999999907</v>
      </c>
      <c r="BO229" s="89">
        <v>68534.029999999912</v>
      </c>
      <c r="BP229" s="89">
        <v>69460.299999999916</v>
      </c>
      <c r="BQ229" s="89">
        <v>70386.56999999992</v>
      </c>
      <c r="BR229" s="89">
        <v>71312.839999999924</v>
      </c>
      <c r="BS229" s="89">
        <v>72239.109999999928</v>
      </c>
      <c r="BT229" s="89">
        <v>73165.379999999932</v>
      </c>
      <c r="BU229" s="89">
        <v>74091.649999999936</v>
      </c>
      <c r="BV229" s="89">
        <v>75017.91999999994</v>
      </c>
      <c r="BW229" s="89">
        <v>75944.189999999944</v>
      </c>
      <c r="BX229" s="111">
        <v>141187.21</v>
      </c>
      <c r="BY229" s="111">
        <v>165016.37</v>
      </c>
      <c r="BZ229" s="111">
        <v>154490.23999999993</v>
      </c>
      <c r="CA229" s="111">
        <v>158252.36999999997</v>
      </c>
      <c r="CB229" s="111">
        <v>64828.949999999895</v>
      </c>
      <c r="CC229" s="111">
        <v>75944.189999999944</v>
      </c>
      <c r="CD229" s="112">
        <v>329535.64</v>
      </c>
      <c r="CE229" s="112">
        <v>155192.22</v>
      </c>
      <c r="CF229" s="112">
        <v>169416.17</v>
      </c>
      <c r="CG229" s="112">
        <v>157804.25</v>
      </c>
      <c r="CH229" s="112">
        <v>135508.46</v>
      </c>
      <c r="CI229" s="112">
        <v>70386.570000000007</v>
      </c>
    </row>
    <row r="230" spans="1:87" x14ac:dyDescent="0.3">
      <c r="A230" s="189">
        <v>34641</v>
      </c>
      <c r="B230" s="180" t="s">
        <v>540</v>
      </c>
      <c r="C230" s="72">
        <v>0</v>
      </c>
      <c r="D230" s="89">
        <v>0</v>
      </c>
      <c r="E230" s="89">
        <v>0</v>
      </c>
      <c r="F230" s="89">
        <v>0</v>
      </c>
      <c r="G230" s="89">
        <v>0</v>
      </c>
      <c r="H230" s="89">
        <v>0</v>
      </c>
      <c r="I230" s="89">
        <v>0</v>
      </c>
      <c r="J230" s="89">
        <v>0</v>
      </c>
      <c r="K230" s="89">
        <v>0</v>
      </c>
      <c r="L230" s="89">
        <v>0</v>
      </c>
      <c r="M230" s="89">
        <v>0</v>
      </c>
      <c r="N230" s="89">
        <v>0</v>
      </c>
      <c r="O230" s="89">
        <v>0</v>
      </c>
      <c r="P230" s="89">
        <v>0</v>
      </c>
      <c r="Q230" s="89">
        <v>0</v>
      </c>
      <c r="R230" s="89">
        <v>0</v>
      </c>
      <c r="S230" s="89">
        <v>0</v>
      </c>
      <c r="T230" s="89">
        <v>0</v>
      </c>
      <c r="U230" s="89">
        <v>0</v>
      </c>
      <c r="V230" s="89">
        <v>0</v>
      </c>
      <c r="W230" s="89">
        <v>0</v>
      </c>
      <c r="X230" s="89">
        <v>0</v>
      </c>
      <c r="Y230" s="89">
        <v>0</v>
      </c>
      <c r="Z230" s="89">
        <v>0</v>
      </c>
      <c r="AA230" s="89">
        <v>0</v>
      </c>
      <c r="AB230" s="89">
        <v>0</v>
      </c>
      <c r="AC230" s="89">
        <v>0</v>
      </c>
      <c r="AD230" s="89">
        <v>0</v>
      </c>
      <c r="AE230" s="89">
        <v>0</v>
      </c>
      <c r="AF230" s="89">
        <v>0</v>
      </c>
      <c r="AG230" s="89">
        <v>0</v>
      </c>
      <c r="AH230" s="89">
        <v>0</v>
      </c>
      <c r="AI230" s="89">
        <v>0</v>
      </c>
      <c r="AJ230" s="89">
        <v>0</v>
      </c>
      <c r="AK230" s="89">
        <v>0</v>
      </c>
      <c r="AL230" s="89">
        <v>0</v>
      </c>
      <c r="AM230" s="89">
        <v>0</v>
      </c>
      <c r="AN230" s="89">
        <v>0</v>
      </c>
      <c r="AO230" s="89">
        <v>0</v>
      </c>
      <c r="AP230" s="89">
        <v>0</v>
      </c>
      <c r="AQ230" s="89">
        <v>0</v>
      </c>
      <c r="AR230" s="89">
        <v>0</v>
      </c>
      <c r="AS230" s="89">
        <v>0</v>
      </c>
      <c r="AT230" s="89">
        <v>0</v>
      </c>
      <c r="AU230" s="89">
        <v>0</v>
      </c>
      <c r="AV230" s="89">
        <v>0</v>
      </c>
      <c r="AW230" s="89">
        <v>0</v>
      </c>
      <c r="AX230" s="89">
        <v>0</v>
      </c>
      <c r="AY230" s="89">
        <v>0</v>
      </c>
      <c r="AZ230" s="89">
        <v>0</v>
      </c>
      <c r="BA230" s="89">
        <v>0</v>
      </c>
      <c r="BB230" s="89">
        <v>0</v>
      </c>
      <c r="BC230" s="89">
        <v>0</v>
      </c>
      <c r="BD230" s="89">
        <v>0</v>
      </c>
      <c r="BE230" s="89">
        <v>0</v>
      </c>
      <c r="BF230" s="89">
        <v>0</v>
      </c>
      <c r="BG230" s="89">
        <v>0</v>
      </c>
      <c r="BH230" s="89">
        <v>0</v>
      </c>
      <c r="BI230" s="89">
        <v>0</v>
      </c>
      <c r="BJ230" s="89">
        <v>0</v>
      </c>
      <c r="BK230" s="89">
        <v>0</v>
      </c>
      <c r="BL230" s="89">
        <v>0</v>
      </c>
      <c r="BM230" s="89">
        <v>0</v>
      </c>
      <c r="BN230" s="89">
        <v>0</v>
      </c>
      <c r="BO230" s="89">
        <v>0</v>
      </c>
      <c r="BP230" s="89">
        <v>0</v>
      </c>
      <c r="BQ230" s="89">
        <v>0</v>
      </c>
      <c r="BR230" s="89">
        <v>0</v>
      </c>
      <c r="BS230" s="89">
        <v>0</v>
      </c>
      <c r="BT230" s="89">
        <v>0</v>
      </c>
      <c r="BU230" s="89">
        <v>0</v>
      </c>
      <c r="BV230" s="89">
        <v>0</v>
      </c>
      <c r="BW230" s="89">
        <v>0</v>
      </c>
      <c r="BX230" s="111">
        <v>0</v>
      </c>
      <c r="BY230" s="111">
        <v>0</v>
      </c>
      <c r="BZ230" s="111">
        <v>0</v>
      </c>
      <c r="CA230" s="111">
        <v>0</v>
      </c>
      <c r="CB230" s="111">
        <v>0</v>
      </c>
      <c r="CC230" s="111">
        <v>0</v>
      </c>
      <c r="CD230" s="112">
        <v>0</v>
      </c>
      <c r="CE230" s="112">
        <v>0</v>
      </c>
      <c r="CF230" s="112">
        <v>0</v>
      </c>
      <c r="CG230" s="112">
        <v>0</v>
      </c>
      <c r="CH230" s="112">
        <v>0</v>
      </c>
      <c r="CI230" s="112">
        <v>0</v>
      </c>
    </row>
    <row r="231" spans="1:87" x14ac:dyDescent="0.3">
      <c r="A231" s="189">
        <v>34643</v>
      </c>
      <c r="B231" s="180" t="s">
        <v>541</v>
      </c>
      <c r="C231" s="72">
        <v>227383.84000000003</v>
      </c>
      <c r="D231" s="89">
        <v>228100.82000000004</v>
      </c>
      <c r="E231" s="89">
        <v>228904.86000000004</v>
      </c>
      <c r="F231" s="89">
        <v>229750.54000000004</v>
      </c>
      <c r="G231" s="89">
        <v>230374.70000000007</v>
      </c>
      <c r="H231" s="89">
        <v>231063.50000000006</v>
      </c>
      <c r="I231" s="89">
        <v>231849.06000000006</v>
      </c>
      <c r="J231" s="89">
        <v>232520.51000000004</v>
      </c>
      <c r="K231" s="89">
        <v>233164.52000000005</v>
      </c>
      <c r="L231" s="89">
        <v>234052.94000000006</v>
      </c>
      <c r="M231" s="89">
        <v>234750.08000000005</v>
      </c>
      <c r="N231" s="89">
        <v>235458.71000000005</v>
      </c>
      <c r="O231" s="89">
        <v>236285.00000000006</v>
      </c>
      <c r="P231" s="89">
        <v>237030.60000000006</v>
      </c>
      <c r="Q231" s="89">
        <v>237776.20000000007</v>
      </c>
      <c r="R231" s="89">
        <v>238521.80000000008</v>
      </c>
      <c r="S231" s="89">
        <v>239267.40000000008</v>
      </c>
      <c r="T231" s="89">
        <v>240013.00000000009</v>
      </c>
      <c r="U231" s="89">
        <v>240758.60000000009</v>
      </c>
      <c r="V231" s="89">
        <v>241504.2000000001</v>
      </c>
      <c r="W231" s="89">
        <v>242249.8000000001</v>
      </c>
      <c r="X231" s="89">
        <v>242995.40000000011</v>
      </c>
      <c r="Y231" s="89">
        <v>243741.00000000012</v>
      </c>
      <c r="Z231" s="89">
        <v>244486.60000000012</v>
      </c>
      <c r="AA231" s="89">
        <v>245232.20000000013</v>
      </c>
      <c r="AB231" s="89">
        <v>245916.10000000012</v>
      </c>
      <c r="AC231" s="89">
        <v>246600.00000000012</v>
      </c>
      <c r="AD231" s="89">
        <v>247283.90000000011</v>
      </c>
      <c r="AE231" s="89">
        <v>247967.8000000001</v>
      </c>
      <c r="AF231" s="89">
        <v>248651.7000000001</v>
      </c>
      <c r="AG231" s="89">
        <v>249335.60000000009</v>
      </c>
      <c r="AH231" s="89">
        <v>250019.50000000009</v>
      </c>
      <c r="AI231" s="89">
        <v>250703.40000000008</v>
      </c>
      <c r="AJ231" s="89">
        <v>251387.30000000008</v>
      </c>
      <c r="AK231" s="89">
        <v>252071.20000000007</v>
      </c>
      <c r="AL231" s="89">
        <v>252755.10000000006</v>
      </c>
      <c r="AM231" s="89">
        <v>253439.00000000006</v>
      </c>
      <c r="AN231" s="89">
        <v>254122.90000000005</v>
      </c>
      <c r="AO231" s="89">
        <v>254806.80000000005</v>
      </c>
      <c r="AP231" s="89">
        <v>255490.70000000004</v>
      </c>
      <c r="AQ231" s="89">
        <v>256174.60000000003</v>
      </c>
      <c r="AR231" s="89">
        <v>256858.50000000003</v>
      </c>
      <c r="AS231" s="89">
        <v>257542.40000000002</v>
      </c>
      <c r="AT231" s="89">
        <v>258226.30000000002</v>
      </c>
      <c r="AU231" s="89">
        <v>258910.2</v>
      </c>
      <c r="AV231" s="89">
        <v>259594.1</v>
      </c>
      <c r="AW231" s="89">
        <v>260278</v>
      </c>
      <c r="AX231" s="89">
        <v>260961.9</v>
      </c>
      <c r="AY231" s="89">
        <v>261645.8</v>
      </c>
      <c r="AZ231" s="89">
        <v>262329.7</v>
      </c>
      <c r="BA231" s="89">
        <v>263013.60000000003</v>
      </c>
      <c r="BB231" s="89">
        <v>263697.50000000006</v>
      </c>
      <c r="BC231" s="89">
        <v>264381.40000000008</v>
      </c>
      <c r="BD231" s="89">
        <v>265065.3000000001</v>
      </c>
      <c r="BE231" s="89">
        <v>265749.20000000013</v>
      </c>
      <c r="BF231" s="89">
        <v>266433.10000000015</v>
      </c>
      <c r="BG231" s="89">
        <v>267117.00000000017</v>
      </c>
      <c r="BH231" s="89">
        <v>267800.9000000002</v>
      </c>
      <c r="BI231" s="89">
        <v>268484.80000000022</v>
      </c>
      <c r="BJ231" s="89">
        <v>269168.70000000024</v>
      </c>
      <c r="BK231" s="89">
        <v>269852.60000000027</v>
      </c>
      <c r="BL231" s="89">
        <v>270536.50000000029</v>
      </c>
      <c r="BM231" s="89">
        <v>271220.40000000031</v>
      </c>
      <c r="BN231" s="89">
        <v>271904.30000000034</v>
      </c>
      <c r="BO231" s="89">
        <v>272588.20000000036</v>
      </c>
      <c r="BP231" s="89">
        <v>273272.10000000038</v>
      </c>
      <c r="BQ231" s="89">
        <v>273956.00000000041</v>
      </c>
      <c r="BR231" s="89">
        <v>274639.90000000043</v>
      </c>
      <c r="BS231" s="89">
        <v>275323.80000000045</v>
      </c>
      <c r="BT231" s="89">
        <v>276007.70000000048</v>
      </c>
      <c r="BU231" s="89">
        <v>276691.6000000005</v>
      </c>
      <c r="BV231" s="89">
        <v>277375.50000000052</v>
      </c>
      <c r="BW231" s="89">
        <v>278059.40000000055</v>
      </c>
      <c r="BX231" s="111">
        <v>236285.00000000006</v>
      </c>
      <c r="BY231" s="111">
        <v>245232.20000000013</v>
      </c>
      <c r="BZ231" s="111">
        <v>253439.00000000006</v>
      </c>
      <c r="CA231" s="111">
        <v>261645.8</v>
      </c>
      <c r="CB231" s="111">
        <v>269852.60000000027</v>
      </c>
      <c r="CC231" s="111">
        <v>278059.40000000055</v>
      </c>
      <c r="CD231" s="112">
        <v>231819.93</v>
      </c>
      <c r="CE231" s="112">
        <v>240758.6</v>
      </c>
      <c r="CF231" s="112">
        <v>249335.6</v>
      </c>
      <c r="CG231" s="112">
        <v>257542.39999999999</v>
      </c>
      <c r="CH231" s="112">
        <v>265749.2</v>
      </c>
      <c r="CI231" s="112">
        <v>273956</v>
      </c>
    </row>
    <row r="232" spans="1:87" x14ac:dyDescent="0.3">
      <c r="A232" s="189">
        <v>34644</v>
      </c>
      <c r="B232" s="180" t="s">
        <v>542</v>
      </c>
      <c r="C232" s="72">
        <v>223368.02000000008</v>
      </c>
      <c r="D232" s="89">
        <v>224602.12000000008</v>
      </c>
      <c r="E232" s="89">
        <v>225836.22000000009</v>
      </c>
      <c r="F232" s="89">
        <v>227070.32000000009</v>
      </c>
      <c r="G232" s="89">
        <v>228304.4200000001</v>
      </c>
      <c r="H232" s="89">
        <v>229538.52000000011</v>
      </c>
      <c r="I232" s="89">
        <v>230772.62000000011</v>
      </c>
      <c r="J232" s="89">
        <v>232006.72000000012</v>
      </c>
      <c r="K232" s="89">
        <v>233240.82000000012</v>
      </c>
      <c r="L232" s="89">
        <v>234474.92000000013</v>
      </c>
      <c r="M232" s="89">
        <v>235709.02000000014</v>
      </c>
      <c r="N232" s="89">
        <v>236943.12000000014</v>
      </c>
      <c r="O232" s="89">
        <v>238177.22000000015</v>
      </c>
      <c r="P232" s="89">
        <v>239411.33000000013</v>
      </c>
      <c r="Q232" s="89">
        <v>240645.44000000012</v>
      </c>
      <c r="R232" s="89">
        <v>241879.5500000001</v>
      </c>
      <c r="S232" s="89">
        <v>243113.66000000009</v>
      </c>
      <c r="T232" s="89">
        <v>244347.77000000008</v>
      </c>
      <c r="U232" s="89">
        <v>245581.88000000006</v>
      </c>
      <c r="V232" s="89">
        <v>246815.99000000005</v>
      </c>
      <c r="W232" s="89">
        <v>248050.10000000003</v>
      </c>
      <c r="X232" s="89">
        <v>249284.21000000002</v>
      </c>
      <c r="Y232" s="89">
        <v>250518.32</v>
      </c>
      <c r="Z232" s="89">
        <v>251752.43</v>
      </c>
      <c r="AA232" s="89">
        <v>252986.53999999998</v>
      </c>
      <c r="AB232" s="89">
        <v>254318.52</v>
      </c>
      <c r="AC232" s="89">
        <v>255650.5</v>
      </c>
      <c r="AD232" s="89">
        <v>256982.48</v>
      </c>
      <c r="AE232" s="89">
        <v>258314.46000000002</v>
      </c>
      <c r="AF232" s="89">
        <v>259646.44000000003</v>
      </c>
      <c r="AG232" s="89">
        <v>260978.42000000004</v>
      </c>
      <c r="AH232" s="89">
        <v>262310.40000000002</v>
      </c>
      <c r="AI232" s="89">
        <v>263642.38</v>
      </c>
      <c r="AJ232" s="89">
        <v>264974.36</v>
      </c>
      <c r="AK232" s="89">
        <v>266306.33999999997</v>
      </c>
      <c r="AL232" s="89">
        <v>267638.31999999995</v>
      </c>
      <c r="AM232" s="89">
        <v>268970.29999999993</v>
      </c>
      <c r="AN232" s="89">
        <v>270302.27999999991</v>
      </c>
      <c r="AO232" s="89">
        <v>271634.25999999989</v>
      </c>
      <c r="AP232" s="89">
        <v>272966.23999999987</v>
      </c>
      <c r="AQ232" s="89">
        <v>274298.21999999986</v>
      </c>
      <c r="AR232" s="89">
        <v>275630.19999999984</v>
      </c>
      <c r="AS232" s="89">
        <v>276962.17999999982</v>
      </c>
      <c r="AT232" s="89">
        <v>278294.1599999998</v>
      </c>
      <c r="AU232" s="89">
        <v>279626.13999999978</v>
      </c>
      <c r="AV232" s="89">
        <v>280958.11999999976</v>
      </c>
      <c r="AW232" s="89">
        <v>282290.09999999974</v>
      </c>
      <c r="AX232" s="89">
        <v>283622.07999999973</v>
      </c>
      <c r="AY232" s="89">
        <v>284954.05999999971</v>
      </c>
      <c r="AZ232" s="89">
        <v>286286.03999999969</v>
      </c>
      <c r="BA232" s="89">
        <v>287618.01999999967</v>
      </c>
      <c r="BB232" s="89">
        <v>288949.99999999965</v>
      </c>
      <c r="BC232" s="89">
        <v>290281.97999999963</v>
      </c>
      <c r="BD232" s="89">
        <v>291613.95999999961</v>
      </c>
      <c r="BE232" s="89">
        <v>292945.93999999959</v>
      </c>
      <c r="BF232" s="89">
        <v>294277.91999999958</v>
      </c>
      <c r="BG232" s="89">
        <v>295609.89999999956</v>
      </c>
      <c r="BH232" s="89">
        <v>296941.87999999954</v>
      </c>
      <c r="BI232" s="89">
        <v>298273.85999999952</v>
      </c>
      <c r="BJ232" s="89">
        <v>299605.8399999995</v>
      </c>
      <c r="BK232" s="89">
        <v>300937.81999999948</v>
      </c>
      <c r="BL232" s="89">
        <v>302269.79999999946</v>
      </c>
      <c r="BM232" s="89">
        <v>303601.77999999945</v>
      </c>
      <c r="BN232" s="89">
        <v>304933.75999999943</v>
      </c>
      <c r="BO232" s="89">
        <v>306265.73999999941</v>
      </c>
      <c r="BP232" s="89">
        <v>307597.71999999939</v>
      </c>
      <c r="BQ232" s="89">
        <v>308929.69999999937</v>
      </c>
      <c r="BR232" s="89">
        <v>310261.67999999935</v>
      </c>
      <c r="BS232" s="89">
        <v>311593.65999999933</v>
      </c>
      <c r="BT232" s="89">
        <v>312925.63999999932</v>
      </c>
      <c r="BU232" s="89">
        <v>314257.6199999993</v>
      </c>
      <c r="BV232" s="89">
        <v>315589.59999999928</v>
      </c>
      <c r="BW232" s="89">
        <v>316921.57999999926</v>
      </c>
      <c r="BX232" s="111">
        <v>238177.22000000015</v>
      </c>
      <c r="BY232" s="111">
        <v>252986.53999999998</v>
      </c>
      <c r="BZ232" s="111">
        <v>268970.29999999993</v>
      </c>
      <c r="CA232" s="111">
        <v>284954.05999999971</v>
      </c>
      <c r="CB232" s="111">
        <v>300937.81999999948</v>
      </c>
      <c r="CC232" s="111">
        <v>316921.57999999926</v>
      </c>
      <c r="CD232" s="112">
        <v>230772.62</v>
      </c>
      <c r="CE232" s="112">
        <v>245581.88</v>
      </c>
      <c r="CF232" s="112">
        <v>260978.42</v>
      </c>
      <c r="CG232" s="112">
        <v>276962.18</v>
      </c>
      <c r="CH232" s="112">
        <v>292945.94</v>
      </c>
      <c r="CI232" s="112">
        <v>308929.7</v>
      </c>
    </row>
    <row r="233" spans="1:87" x14ac:dyDescent="0.3">
      <c r="A233" s="189">
        <v>34645</v>
      </c>
      <c r="B233" s="180" t="s">
        <v>543</v>
      </c>
      <c r="C233" s="72">
        <v>0</v>
      </c>
      <c r="D233" s="89">
        <v>0</v>
      </c>
      <c r="E233" s="89">
        <v>0</v>
      </c>
      <c r="F233" s="89">
        <v>0</v>
      </c>
      <c r="G233" s="89">
        <v>0</v>
      </c>
      <c r="H233" s="89">
        <v>0</v>
      </c>
      <c r="I233" s="89">
        <v>0</v>
      </c>
      <c r="J233" s="89">
        <v>0</v>
      </c>
      <c r="K233" s="89">
        <v>0</v>
      </c>
      <c r="L233" s="89">
        <v>0</v>
      </c>
      <c r="M233" s="89">
        <v>0</v>
      </c>
      <c r="N233" s="89">
        <v>0</v>
      </c>
      <c r="O233" s="89">
        <v>0</v>
      </c>
      <c r="P233" s="89">
        <v>0</v>
      </c>
      <c r="Q233" s="89">
        <v>0</v>
      </c>
      <c r="R233" s="89">
        <v>0</v>
      </c>
      <c r="S233" s="89">
        <v>0</v>
      </c>
      <c r="T233" s="89">
        <v>0</v>
      </c>
      <c r="U233" s="89">
        <v>0</v>
      </c>
      <c r="V233" s="89">
        <v>0</v>
      </c>
      <c r="W233" s="89">
        <v>0</v>
      </c>
      <c r="X233" s="89">
        <v>0</v>
      </c>
      <c r="Y233" s="89">
        <v>0</v>
      </c>
      <c r="Z233" s="89">
        <v>0</v>
      </c>
      <c r="AA233" s="89">
        <v>0</v>
      </c>
      <c r="AB233" s="89">
        <v>0</v>
      </c>
      <c r="AC233" s="89">
        <v>0</v>
      </c>
      <c r="AD233" s="89">
        <v>0</v>
      </c>
      <c r="AE233" s="89">
        <v>0</v>
      </c>
      <c r="AF233" s="89">
        <v>0</v>
      </c>
      <c r="AG233" s="89">
        <v>0</v>
      </c>
      <c r="AH233" s="89">
        <v>0</v>
      </c>
      <c r="AI233" s="89">
        <v>0</v>
      </c>
      <c r="AJ233" s="89">
        <v>0</v>
      </c>
      <c r="AK233" s="89">
        <v>0</v>
      </c>
      <c r="AL233" s="89">
        <v>0</v>
      </c>
      <c r="AM233" s="89">
        <v>0</v>
      </c>
      <c r="AN233" s="89">
        <v>0</v>
      </c>
      <c r="AO233" s="89">
        <v>0</v>
      </c>
      <c r="AP233" s="89">
        <v>0</v>
      </c>
      <c r="AQ233" s="89">
        <v>0</v>
      </c>
      <c r="AR233" s="89">
        <v>0</v>
      </c>
      <c r="AS233" s="89">
        <v>0</v>
      </c>
      <c r="AT233" s="89">
        <v>0</v>
      </c>
      <c r="AU233" s="89">
        <v>0</v>
      </c>
      <c r="AV233" s="89">
        <v>0</v>
      </c>
      <c r="AW233" s="89">
        <v>0</v>
      </c>
      <c r="AX233" s="89">
        <v>0</v>
      </c>
      <c r="AY233" s="89">
        <v>0</v>
      </c>
      <c r="AZ233" s="89">
        <v>0</v>
      </c>
      <c r="BA233" s="89">
        <v>0</v>
      </c>
      <c r="BB233" s="89">
        <v>0</v>
      </c>
      <c r="BC233" s="89">
        <v>0</v>
      </c>
      <c r="BD233" s="89">
        <v>0</v>
      </c>
      <c r="BE233" s="89">
        <v>0</v>
      </c>
      <c r="BF233" s="89">
        <v>0</v>
      </c>
      <c r="BG233" s="89">
        <v>0</v>
      </c>
      <c r="BH233" s="89">
        <v>0</v>
      </c>
      <c r="BI233" s="89">
        <v>0</v>
      </c>
      <c r="BJ233" s="89">
        <v>0</v>
      </c>
      <c r="BK233" s="89">
        <v>0</v>
      </c>
      <c r="BL233" s="89">
        <v>0</v>
      </c>
      <c r="BM233" s="89">
        <v>0</v>
      </c>
      <c r="BN233" s="89">
        <v>0</v>
      </c>
      <c r="BO233" s="89">
        <v>0</v>
      </c>
      <c r="BP233" s="89">
        <v>0</v>
      </c>
      <c r="BQ233" s="89">
        <v>0</v>
      </c>
      <c r="BR233" s="89">
        <v>0</v>
      </c>
      <c r="BS233" s="89">
        <v>0</v>
      </c>
      <c r="BT233" s="89">
        <v>0</v>
      </c>
      <c r="BU233" s="89">
        <v>0</v>
      </c>
      <c r="BV233" s="89">
        <v>0</v>
      </c>
      <c r="BW233" s="89">
        <v>0</v>
      </c>
      <c r="BX233" s="111">
        <v>0</v>
      </c>
      <c r="BY233" s="111">
        <v>0</v>
      </c>
      <c r="BZ233" s="111">
        <v>0</v>
      </c>
      <c r="CA233" s="111">
        <v>0</v>
      </c>
      <c r="CB233" s="111">
        <v>0</v>
      </c>
      <c r="CC233" s="111">
        <v>0</v>
      </c>
      <c r="CD233" s="112">
        <v>0</v>
      </c>
      <c r="CE233" s="112">
        <v>0</v>
      </c>
      <c r="CF233" s="112">
        <v>0</v>
      </c>
      <c r="CG233" s="112">
        <v>0</v>
      </c>
      <c r="CH233" s="112">
        <v>0</v>
      </c>
      <c r="CI233" s="112">
        <v>0</v>
      </c>
    </row>
    <row r="234" spans="1:87" x14ac:dyDescent="0.3">
      <c r="A234" s="189">
        <v>34646</v>
      </c>
      <c r="B234" s="180" t="s">
        <v>544</v>
      </c>
      <c r="C234" s="72">
        <v>0</v>
      </c>
      <c r="D234" s="89">
        <v>0</v>
      </c>
      <c r="E234" s="89">
        <v>0</v>
      </c>
      <c r="F234" s="89">
        <v>0</v>
      </c>
      <c r="G234" s="89">
        <v>0</v>
      </c>
      <c r="H234" s="89">
        <v>0</v>
      </c>
      <c r="I234" s="89">
        <v>0</v>
      </c>
      <c r="J234" s="89">
        <v>0</v>
      </c>
      <c r="K234" s="89">
        <v>0</v>
      </c>
      <c r="L234" s="89">
        <v>0</v>
      </c>
      <c r="M234" s="89">
        <v>0</v>
      </c>
      <c r="N234" s="89">
        <v>0</v>
      </c>
      <c r="O234" s="89">
        <v>0</v>
      </c>
      <c r="P234" s="89">
        <v>0</v>
      </c>
      <c r="Q234" s="89">
        <v>0</v>
      </c>
      <c r="R234" s="89">
        <v>0</v>
      </c>
      <c r="S234" s="89">
        <v>0</v>
      </c>
      <c r="T234" s="89">
        <v>0</v>
      </c>
      <c r="U234" s="89">
        <v>0</v>
      </c>
      <c r="V234" s="89">
        <v>0</v>
      </c>
      <c r="W234" s="89">
        <v>0</v>
      </c>
      <c r="X234" s="89">
        <v>0</v>
      </c>
      <c r="Y234" s="89">
        <v>0</v>
      </c>
      <c r="Z234" s="89">
        <v>0</v>
      </c>
      <c r="AA234" s="89">
        <v>0</v>
      </c>
      <c r="AB234" s="89">
        <v>0</v>
      </c>
      <c r="AC234" s="89">
        <v>0</v>
      </c>
      <c r="AD234" s="89">
        <v>0</v>
      </c>
      <c r="AE234" s="89">
        <v>0</v>
      </c>
      <c r="AF234" s="89">
        <v>0</v>
      </c>
      <c r="AG234" s="89">
        <v>0</v>
      </c>
      <c r="AH234" s="89">
        <v>0</v>
      </c>
      <c r="AI234" s="89">
        <v>0</v>
      </c>
      <c r="AJ234" s="89">
        <v>0</v>
      </c>
      <c r="AK234" s="89">
        <v>0</v>
      </c>
      <c r="AL234" s="89">
        <v>0</v>
      </c>
      <c r="AM234" s="89">
        <v>0</v>
      </c>
      <c r="AN234" s="89">
        <v>0</v>
      </c>
      <c r="AO234" s="89">
        <v>0</v>
      </c>
      <c r="AP234" s="89">
        <v>0</v>
      </c>
      <c r="AQ234" s="89">
        <v>0</v>
      </c>
      <c r="AR234" s="89">
        <v>0</v>
      </c>
      <c r="AS234" s="89">
        <v>0</v>
      </c>
      <c r="AT234" s="89">
        <v>0</v>
      </c>
      <c r="AU234" s="89">
        <v>0</v>
      </c>
      <c r="AV234" s="89">
        <v>0</v>
      </c>
      <c r="AW234" s="89">
        <v>0</v>
      </c>
      <c r="AX234" s="89">
        <v>0</v>
      </c>
      <c r="AY234" s="89">
        <v>0</v>
      </c>
      <c r="AZ234" s="89">
        <v>0</v>
      </c>
      <c r="BA234" s="89">
        <v>0</v>
      </c>
      <c r="BB234" s="89">
        <v>0</v>
      </c>
      <c r="BC234" s="89">
        <v>0</v>
      </c>
      <c r="BD234" s="89">
        <v>0</v>
      </c>
      <c r="BE234" s="89">
        <v>0</v>
      </c>
      <c r="BF234" s="89">
        <v>0</v>
      </c>
      <c r="BG234" s="89">
        <v>0</v>
      </c>
      <c r="BH234" s="89">
        <v>0</v>
      </c>
      <c r="BI234" s="89">
        <v>0</v>
      </c>
      <c r="BJ234" s="89">
        <v>0</v>
      </c>
      <c r="BK234" s="89">
        <v>0</v>
      </c>
      <c r="BL234" s="89">
        <v>0</v>
      </c>
      <c r="BM234" s="89">
        <v>0</v>
      </c>
      <c r="BN234" s="89">
        <v>0</v>
      </c>
      <c r="BO234" s="89">
        <v>0</v>
      </c>
      <c r="BP234" s="89">
        <v>0</v>
      </c>
      <c r="BQ234" s="89">
        <v>0</v>
      </c>
      <c r="BR234" s="89">
        <v>0</v>
      </c>
      <c r="BS234" s="89">
        <v>0</v>
      </c>
      <c r="BT234" s="89">
        <v>0</v>
      </c>
      <c r="BU234" s="89">
        <v>0</v>
      </c>
      <c r="BV234" s="89">
        <v>0</v>
      </c>
      <c r="BW234" s="89">
        <v>0</v>
      </c>
      <c r="BX234" s="111">
        <v>0</v>
      </c>
      <c r="BY234" s="111">
        <v>0</v>
      </c>
      <c r="BZ234" s="111">
        <v>0</v>
      </c>
      <c r="CA234" s="111">
        <v>0</v>
      </c>
      <c r="CB234" s="111">
        <v>0</v>
      </c>
      <c r="CC234" s="111">
        <v>0</v>
      </c>
      <c r="CD234" s="112">
        <v>0</v>
      </c>
      <c r="CE234" s="112">
        <v>0</v>
      </c>
      <c r="CF234" s="112">
        <v>0</v>
      </c>
      <c r="CG234" s="112">
        <v>0</v>
      </c>
      <c r="CH234" s="112">
        <v>0</v>
      </c>
      <c r="CI234" s="112">
        <v>0</v>
      </c>
    </row>
    <row r="235" spans="1:87" x14ac:dyDescent="0.3">
      <c r="A235" s="189">
        <v>34680</v>
      </c>
      <c r="B235" s="180" t="s">
        <v>545</v>
      </c>
      <c r="C235" s="72">
        <v>-56700.170000000013</v>
      </c>
      <c r="D235" s="89">
        <v>-52788.860000000015</v>
      </c>
      <c r="E235" s="89">
        <v>-48877.550000000017</v>
      </c>
      <c r="F235" s="89">
        <v>-44966.24000000002</v>
      </c>
      <c r="G235" s="89">
        <v>-41330.74000000002</v>
      </c>
      <c r="H235" s="89">
        <v>-37419.430000000022</v>
      </c>
      <c r="I235" s="89">
        <v>-33508.120000000024</v>
      </c>
      <c r="J235" s="89">
        <v>-29596.810000000023</v>
      </c>
      <c r="K235" s="89">
        <v>-25685.500000000022</v>
      </c>
      <c r="L235" s="89">
        <v>-19807.800000000021</v>
      </c>
      <c r="M235" s="89">
        <v>-13930.10000000002</v>
      </c>
      <c r="N235" s="89">
        <v>-8052.4000000000206</v>
      </c>
      <c r="O235" s="89">
        <v>-2174.7000000000207</v>
      </c>
      <c r="P235" s="89">
        <v>3702.9999999999791</v>
      </c>
      <c r="Q235" s="89">
        <v>9580.6999999999789</v>
      </c>
      <c r="R235" s="89">
        <v>15458.39999999998</v>
      </c>
      <c r="S235" s="89">
        <v>21336.09999999998</v>
      </c>
      <c r="T235" s="89">
        <v>27213.799999999981</v>
      </c>
      <c r="U235" s="89">
        <v>33091.499999999978</v>
      </c>
      <c r="V235" s="89">
        <v>38969.199999999975</v>
      </c>
      <c r="W235" s="89">
        <v>44846.899999999972</v>
      </c>
      <c r="X235" s="89">
        <v>50724.599999999969</v>
      </c>
      <c r="Y235" s="89">
        <v>56602.299999999967</v>
      </c>
      <c r="Z235" s="89">
        <v>62479.999999999964</v>
      </c>
      <c r="AA235" s="89">
        <v>68357.699999999968</v>
      </c>
      <c r="AB235" s="89">
        <v>73259.27999999997</v>
      </c>
      <c r="AC235" s="89">
        <v>78160.859999999971</v>
      </c>
      <c r="AD235" s="89">
        <v>83062.439999999973</v>
      </c>
      <c r="AE235" s="89">
        <v>87964.019999999975</v>
      </c>
      <c r="AF235" s="89">
        <v>92865.599999999977</v>
      </c>
      <c r="AG235" s="89">
        <v>97767.179999999978</v>
      </c>
      <c r="AH235" s="89">
        <v>102668.75999999998</v>
      </c>
      <c r="AI235" s="89">
        <v>107570.33999999998</v>
      </c>
      <c r="AJ235" s="89">
        <v>112471.91999999998</v>
      </c>
      <c r="AK235" s="89">
        <v>117373.49999999999</v>
      </c>
      <c r="AL235" s="89">
        <v>122275.07999999999</v>
      </c>
      <c r="AM235" s="89">
        <v>127176.65999999999</v>
      </c>
      <c r="AN235" s="89">
        <v>132078.24</v>
      </c>
      <c r="AO235" s="89">
        <v>136979.81999999998</v>
      </c>
      <c r="AP235" s="89">
        <v>141881.39999999997</v>
      </c>
      <c r="AQ235" s="89">
        <v>146782.97999999995</v>
      </c>
      <c r="AR235" s="89">
        <v>151684.55999999994</v>
      </c>
      <c r="AS235" s="89">
        <v>156586.13999999993</v>
      </c>
      <c r="AT235" s="89">
        <v>161487.71999999991</v>
      </c>
      <c r="AU235" s="89">
        <v>166389.2999999999</v>
      </c>
      <c r="AV235" s="89">
        <v>171290.87999999989</v>
      </c>
      <c r="AW235" s="89">
        <v>176192.45999999988</v>
      </c>
      <c r="AX235" s="89">
        <v>181094.03999999986</v>
      </c>
      <c r="AY235" s="89">
        <v>185995.61999999985</v>
      </c>
      <c r="AZ235" s="89">
        <v>190897.19999999984</v>
      </c>
      <c r="BA235" s="89">
        <v>195798.77999999982</v>
      </c>
      <c r="BB235" s="89">
        <v>200700.35999999981</v>
      </c>
      <c r="BC235" s="89">
        <v>205601.9399999998</v>
      </c>
      <c r="BD235" s="89">
        <v>210503.51999999979</v>
      </c>
      <c r="BE235" s="89">
        <v>215405.09999999977</v>
      </c>
      <c r="BF235" s="89">
        <v>220306.67999999976</v>
      </c>
      <c r="BG235" s="89">
        <v>225208.25999999975</v>
      </c>
      <c r="BH235" s="89">
        <v>230109.83999999973</v>
      </c>
      <c r="BI235" s="89">
        <v>235011.41999999972</v>
      </c>
      <c r="BJ235" s="89">
        <v>239912.99999999971</v>
      </c>
      <c r="BK235" s="89">
        <v>244814.5799999997</v>
      </c>
      <c r="BL235" s="89">
        <v>249716.15999999968</v>
      </c>
      <c r="BM235" s="89">
        <v>254617.73999999967</v>
      </c>
      <c r="BN235" s="89">
        <v>259519.31999999966</v>
      </c>
      <c r="BO235" s="89">
        <v>264420.89999999967</v>
      </c>
      <c r="BP235" s="89">
        <v>269322.47999999969</v>
      </c>
      <c r="BQ235" s="89">
        <v>274224.05999999971</v>
      </c>
      <c r="BR235" s="89">
        <v>279125.63999999972</v>
      </c>
      <c r="BS235" s="89">
        <v>284027.21999999974</v>
      </c>
      <c r="BT235" s="89">
        <v>288928.79999999976</v>
      </c>
      <c r="BU235" s="89">
        <v>293830.37999999977</v>
      </c>
      <c r="BV235" s="89">
        <v>298731.95999999979</v>
      </c>
      <c r="BW235" s="89">
        <v>303633.5399999998</v>
      </c>
      <c r="BX235" s="111">
        <v>-2174.7000000000207</v>
      </c>
      <c r="BY235" s="111">
        <v>68357.699999999968</v>
      </c>
      <c r="BZ235" s="111">
        <v>127176.65999999999</v>
      </c>
      <c r="CA235" s="111">
        <v>185995.61999999985</v>
      </c>
      <c r="CB235" s="111">
        <v>244814.5799999997</v>
      </c>
      <c r="CC235" s="111">
        <v>303633.5399999998</v>
      </c>
      <c r="CD235" s="112">
        <v>-31910.65</v>
      </c>
      <c r="CE235" s="112">
        <v>33091.5</v>
      </c>
      <c r="CF235" s="112">
        <v>97767.18</v>
      </c>
      <c r="CG235" s="112">
        <v>156586.14000000001</v>
      </c>
      <c r="CH235" s="112">
        <v>215405.1</v>
      </c>
      <c r="CI235" s="112">
        <v>274224.06</v>
      </c>
    </row>
    <row r="236" spans="1:87" x14ac:dyDescent="0.3">
      <c r="A236" s="189">
        <v>34681</v>
      </c>
      <c r="B236" s="180" t="s">
        <v>546</v>
      </c>
      <c r="C236" s="72">
        <v>2619285.899999999</v>
      </c>
      <c r="D236" s="89">
        <v>2641369.0399999991</v>
      </c>
      <c r="E236" s="89">
        <v>2632604.959999999</v>
      </c>
      <c r="F236" s="89">
        <v>2654703.0999999992</v>
      </c>
      <c r="G236" s="89">
        <v>2676811.8399999994</v>
      </c>
      <c r="H236" s="89">
        <v>2698920.5799999996</v>
      </c>
      <c r="I236" s="89">
        <v>2721029.32</v>
      </c>
      <c r="J236" s="89">
        <v>2743138.06</v>
      </c>
      <c r="K236" s="89">
        <v>2765246.8000000003</v>
      </c>
      <c r="L236" s="89">
        <v>2583899.6700000004</v>
      </c>
      <c r="M236" s="89">
        <v>2607396.7300000004</v>
      </c>
      <c r="N236" s="89">
        <v>2630906.4400000004</v>
      </c>
      <c r="O236" s="89">
        <v>2654416.1500000004</v>
      </c>
      <c r="P236" s="89">
        <v>2677925.8600000003</v>
      </c>
      <c r="Q236" s="89">
        <v>2701435.5700000003</v>
      </c>
      <c r="R236" s="89">
        <v>2724945.2800000003</v>
      </c>
      <c r="S236" s="89">
        <v>2748454.99</v>
      </c>
      <c r="T236" s="89">
        <v>2771964.7</v>
      </c>
      <c r="U236" s="89">
        <v>2795474.41</v>
      </c>
      <c r="V236" s="89">
        <v>2818984.12</v>
      </c>
      <c r="W236" s="89">
        <v>2842493.83</v>
      </c>
      <c r="X236" s="89">
        <v>2866003.54</v>
      </c>
      <c r="Y236" s="89">
        <v>2889513.25</v>
      </c>
      <c r="Z236" s="89">
        <v>2913022.96</v>
      </c>
      <c r="AA236" s="89">
        <v>2936532.67</v>
      </c>
      <c r="AB236" s="89">
        <v>2966087.7399999998</v>
      </c>
      <c r="AC236" s="89">
        <v>2995642.8099999996</v>
      </c>
      <c r="AD236" s="89">
        <v>3025197.8799999994</v>
      </c>
      <c r="AE236" s="89">
        <v>3054752.9499999993</v>
      </c>
      <c r="AF236" s="89">
        <v>3084308.0199999991</v>
      </c>
      <c r="AG236" s="89">
        <v>3113863.0899999989</v>
      </c>
      <c r="AH236" s="89">
        <v>3143418.1599999988</v>
      </c>
      <c r="AI236" s="89">
        <v>3172973.2299999986</v>
      </c>
      <c r="AJ236" s="89">
        <v>3202528.2999999984</v>
      </c>
      <c r="AK236" s="89">
        <v>3232083.3699999982</v>
      </c>
      <c r="AL236" s="89">
        <v>3261638.4399999981</v>
      </c>
      <c r="AM236" s="89">
        <v>3291193.5099999979</v>
      </c>
      <c r="AN236" s="89">
        <v>3320748.5799999977</v>
      </c>
      <c r="AO236" s="89">
        <v>3350303.6499999976</v>
      </c>
      <c r="AP236" s="89">
        <v>3379858.7199999974</v>
      </c>
      <c r="AQ236" s="89">
        <v>3409413.7899999972</v>
      </c>
      <c r="AR236" s="89">
        <v>3438968.8599999971</v>
      </c>
      <c r="AS236" s="89">
        <v>3468523.9299999969</v>
      </c>
      <c r="AT236" s="89">
        <v>3498078.9999999967</v>
      </c>
      <c r="AU236" s="89">
        <v>3527634.0699999966</v>
      </c>
      <c r="AV236" s="89">
        <v>3557189.1399999964</v>
      </c>
      <c r="AW236" s="89">
        <v>3586744.2099999962</v>
      </c>
      <c r="AX236" s="89">
        <v>3616299.2799999961</v>
      </c>
      <c r="AY236" s="89">
        <v>3645854.3499999959</v>
      </c>
      <c r="AZ236" s="89">
        <v>3675409.4199999957</v>
      </c>
      <c r="BA236" s="89">
        <v>3704964.4899999956</v>
      </c>
      <c r="BB236" s="89">
        <v>3734519.5599999954</v>
      </c>
      <c r="BC236" s="89">
        <v>3764074.6299999952</v>
      </c>
      <c r="BD236" s="89">
        <v>3793629.6999999951</v>
      </c>
      <c r="BE236" s="89">
        <v>3823184.7699999949</v>
      </c>
      <c r="BF236" s="89">
        <v>3852739.8399999947</v>
      </c>
      <c r="BG236" s="89">
        <v>3882294.9099999946</v>
      </c>
      <c r="BH236" s="89">
        <v>3911849.9799999944</v>
      </c>
      <c r="BI236" s="89">
        <v>3941405.0499999942</v>
      </c>
      <c r="BJ236" s="89">
        <v>3970960.1199999941</v>
      </c>
      <c r="BK236" s="89">
        <v>4000515.1899999939</v>
      </c>
      <c r="BL236" s="89">
        <v>4030070.2599999937</v>
      </c>
      <c r="BM236" s="89">
        <v>4059625.3299999936</v>
      </c>
      <c r="BN236" s="89">
        <v>4089180.3999999934</v>
      </c>
      <c r="BO236" s="89">
        <v>4118735.4699999932</v>
      </c>
      <c r="BP236" s="89">
        <v>4148290.5399999931</v>
      </c>
      <c r="BQ236" s="89">
        <v>4177845.6099999929</v>
      </c>
      <c r="BR236" s="89">
        <v>4207400.6799999932</v>
      </c>
      <c r="BS236" s="89">
        <v>4236955.7499999935</v>
      </c>
      <c r="BT236" s="89">
        <v>4266510.8199999938</v>
      </c>
      <c r="BU236" s="89">
        <v>4296065.8899999941</v>
      </c>
      <c r="BV236" s="89">
        <v>4325620.9599999944</v>
      </c>
      <c r="BW236" s="89">
        <v>4355176.0299999947</v>
      </c>
      <c r="BX236" s="111">
        <v>2654416.1500000004</v>
      </c>
      <c r="BY236" s="111">
        <v>2936532.67</v>
      </c>
      <c r="BZ236" s="111">
        <v>3291193.5099999979</v>
      </c>
      <c r="CA236" s="111">
        <v>3645854.3499999959</v>
      </c>
      <c r="CB236" s="111">
        <v>4000515.1899999939</v>
      </c>
      <c r="CC236" s="111">
        <v>4355176.0299999947</v>
      </c>
      <c r="CD236" s="112">
        <v>2663825.2799999998</v>
      </c>
      <c r="CE236" s="112">
        <v>2795474.41</v>
      </c>
      <c r="CF236" s="112">
        <v>3113863.09</v>
      </c>
      <c r="CG236" s="112">
        <v>3468523.93</v>
      </c>
      <c r="CH236" s="112">
        <v>3823184.77</v>
      </c>
      <c r="CI236" s="112">
        <v>4177845.61</v>
      </c>
    </row>
    <row r="237" spans="1:87" x14ac:dyDescent="0.3">
      <c r="A237" s="189">
        <v>34682</v>
      </c>
      <c r="B237" s="180" t="s">
        <v>547</v>
      </c>
      <c r="C237" s="72">
        <v>132814.27000000005</v>
      </c>
      <c r="D237" s="89">
        <v>133059.65000000005</v>
      </c>
      <c r="E237" s="89">
        <v>133305.03000000006</v>
      </c>
      <c r="F237" s="89">
        <v>133550.41000000006</v>
      </c>
      <c r="G237" s="89">
        <v>133795.79000000007</v>
      </c>
      <c r="H237" s="89">
        <v>134041.17000000007</v>
      </c>
      <c r="I237" s="89">
        <v>134286.55000000008</v>
      </c>
      <c r="J237" s="89">
        <v>135128.87000000008</v>
      </c>
      <c r="K237" s="89">
        <v>135971.19000000009</v>
      </c>
      <c r="L237" s="89">
        <v>136216.57000000009</v>
      </c>
      <c r="M237" s="89">
        <v>136461.9500000001</v>
      </c>
      <c r="N237" s="89">
        <v>136707.3300000001</v>
      </c>
      <c r="O237" s="89">
        <v>136952.71000000011</v>
      </c>
      <c r="P237" s="89">
        <v>137198.09000000011</v>
      </c>
      <c r="Q237" s="89">
        <v>137443.47000000012</v>
      </c>
      <c r="R237" s="89">
        <v>137688.85000000012</v>
      </c>
      <c r="S237" s="89">
        <v>137934.23000000013</v>
      </c>
      <c r="T237" s="89">
        <v>138179.61000000013</v>
      </c>
      <c r="U237" s="89">
        <v>138424.99000000014</v>
      </c>
      <c r="V237" s="89">
        <v>138670.37000000014</v>
      </c>
      <c r="W237" s="89">
        <v>138915.75000000015</v>
      </c>
      <c r="X237" s="89">
        <v>139161.13000000015</v>
      </c>
      <c r="Y237" s="89">
        <v>139406.51000000015</v>
      </c>
      <c r="Z237" s="89">
        <v>139651.89000000016</v>
      </c>
      <c r="AA237" s="89">
        <v>139897.27000000016</v>
      </c>
      <c r="AB237" s="89">
        <v>140113.78000000017</v>
      </c>
      <c r="AC237" s="89">
        <v>140330.29000000018</v>
      </c>
      <c r="AD237" s="89">
        <v>140546.80000000019</v>
      </c>
      <c r="AE237" s="89">
        <v>140763.3100000002</v>
      </c>
      <c r="AF237" s="89">
        <v>140979.82000000021</v>
      </c>
      <c r="AG237" s="89">
        <v>141196.33000000022</v>
      </c>
      <c r="AH237" s="89">
        <v>141412.84000000023</v>
      </c>
      <c r="AI237" s="89">
        <v>141629.35000000024</v>
      </c>
      <c r="AJ237" s="89">
        <v>141845.86000000025</v>
      </c>
      <c r="AK237" s="89">
        <v>142062.37000000026</v>
      </c>
      <c r="AL237" s="89">
        <v>142278.88000000027</v>
      </c>
      <c r="AM237" s="89">
        <v>142495.39000000028</v>
      </c>
      <c r="AN237" s="89">
        <v>142711.90000000029</v>
      </c>
      <c r="AO237" s="89">
        <v>142928.41000000029</v>
      </c>
      <c r="AP237" s="89">
        <v>143144.9200000003</v>
      </c>
      <c r="AQ237" s="89">
        <v>143361.43000000031</v>
      </c>
      <c r="AR237" s="89">
        <v>143577.94000000032</v>
      </c>
      <c r="AS237" s="89">
        <v>143794.45000000033</v>
      </c>
      <c r="AT237" s="89">
        <v>144010.96000000034</v>
      </c>
      <c r="AU237" s="89">
        <v>144227.47000000035</v>
      </c>
      <c r="AV237" s="89">
        <v>144443.98000000036</v>
      </c>
      <c r="AW237" s="89">
        <v>144660.49000000037</v>
      </c>
      <c r="AX237" s="89">
        <v>144877.00000000038</v>
      </c>
      <c r="AY237" s="89">
        <v>145093.51000000039</v>
      </c>
      <c r="AZ237" s="89">
        <v>145310.0200000004</v>
      </c>
      <c r="BA237" s="89">
        <v>145526.53000000041</v>
      </c>
      <c r="BB237" s="89">
        <v>145743.04000000042</v>
      </c>
      <c r="BC237" s="89">
        <v>145959.55000000042</v>
      </c>
      <c r="BD237" s="89">
        <v>146176.06000000043</v>
      </c>
      <c r="BE237" s="89">
        <v>146392.57000000044</v>
      </c>
      <c r="BF237" s="89">
        <v>146609.08000000045</v>
      </c>
      <c r="BG237" s="89">
        <v>146825.59000000046</v>
      </c>
      <c r="BH237" s="89">
        <v>147042.10000000047</v>
      </c>
      <c r="BI237" s="89">
        <v>147258.61000000048</v>
      </c>
      <c r="BJ237" s="89">
        <v>147475.12000000049</v>
      </c>
      <c r="BK237" s="89">
        <v>147691.6300000005</v>
      </c>
      <c r="BL237" s="89">
        <v>147908.14000000051</v>
      </c>
      <c r="BM237" s="89">
        <v>148124.65000000052</v>
      </c>
      <c r="BN237" s="89">
        <v>148341.16000000053</v>
      </c>
      <c r="BO237" s="89">
        <v>148557.67000000054</v>
      </c>
      <c r="BP237" s="89">
        <v>148774.18000000055</v>
      </c>
      <c r="BQ237" s="89">
        <v>148990.69000000056</v>
      </c>
      <c r="BR237" s="89">
        <v>149207.20000000056</v>
      </c>
      <c r="BS237" s="89">
        <v>149423.71000000057</v>
      </c>
      <c r="BT237" s="89">
        <v>149640.22000000058</v>
      </c>
      <c r="BU237" s="89">
        <v>149856.73000000059</v>
      </c>
      <c r="BV237" s="89">
        <v>150073.2400000006</v>
      </c>
      <c r="BW237" s="89">
        <v>150289.75000000061</v>
      </c>
      <c r="BX237" s="111">
        <v>136952.71000000011</v>
      </c>
      <c r="BY237" s="111">
        <v>139897.27000000016</v>
      </c>
      <c r="BZ237" s="111">
        <v>142495.39000000028</v>
      </c>
      <c r="CA237" s="111">
        <v>145093.51000000039</v>
      </c>
      <c r="CB237" s="111">
        <v>147691.6300000005</v>
      </c>
      <c r="CC237" s="111">
        <v>150289.75000000061</v>
      </c>
      <c r="CD237" s="112">
        <v>134791.65</v>
      </c>
      <c r="CE237" s="112">
        <v>138424.99</v>
      </c>
      <c r="CF237" s="112">
        <v>141196.32999999999</v>
      </c>
      <c r="CG237" s="112">
        <v>143794.45000000001</v>
      </c>
      <c r="CH237" s="112">
        <v>146392.57</v>
      </c>
      <c r="CI237" s="112">
        <v>148990.69</v>
      </c>
    </row>
    <row r="238" spans="1:87" x14ac:dyDescent="0.3">
      <c r="A238" s="189">
        <v>34683</v>
      </c>
      <c r="B238" s="180" t="s">
        <v>548</v>
      </c>
      <c r="C238" s="72">
        <v>264648.56000000006</v>
      </c>
      <c r="D238" s="89">
        <v>265442.23000000004</v>
      </c>
      <c r="E238" s="89">
        <v>266235.90000000002</v>
      </c>
      <c r="F238" s="89">
        <v>267029.57</v>
      </c>
      <c r="G238" s="89">
        <v>267823.24</v>
      </c>
      <c r="H238" s="89">
        <v>268616.90999999997</v>
      </c>
      <c r="I238" s="89">
        <v>269410.57999999996</v>
      </c>
      <c r="J238" s="89">
        <v>270204.24999999994</v>
      </c>
      <c r="K238" s="89">
        <v>270997.91999999993</v>
      </c>
      <c r="L238" s="89">
        <v>271791.58999999991</v>
      </c>
      <c r="M238" s="89">
        <v>272585.25999999989</v>
      </c>
      <c r="N238" s="89">
        <v>273378.92999999988</v>
      </c>
      <c r="O238" s="89">
        <v>274172.59999999986</v>
      </c>
      <c r="P238" s="89">
        <v>274966.26999999984</v>
      </c>
      <c r="Q238" s="89">
        <v>275759.93999999983</v>
      </c>
      <c r="R238" s="89">
        <v>276553.60999999981</v>
      </c>
      <c r="S238" s="89">
        <v>277347.2799999998</v>
      </c>
      <c r="T238" s="89">
        <v>278140.94999999978</v>
      </c>
      <c r="U238" s="89">
        <v>278934.61999999976</v>
      </c>
      <c r="V238" s="89">
        <v>279728.28999999975</v>
      </c>
      <c r="W238" s="89">
        <v>280521.95999999973</v>
      </c>
      <c r="X238" s="89">
        <v>281315.62999999971</v>
      </c>
      <c r="Y238" s="89">
        <v>282109.2999999997</v>
      </c>
      <c r="Z238" s="89">
        <v>282902.96999999968</v>
      </c>
      <c r="AA238" s="89">
        <v>283696.63999999966</v>
      </c>
      <c r="AB238" s="89">
        <v>284576.88999999966</v>
      </c>
      <c r="AC238" s="89">
        <v>285457.13999999966</v>
      </c>
      <c r="AD238" s="89">
        <v>286337.38999999966</v>
      </c>
      <c r="AE238" s="89">
        <v>287217.63999999966</v>
      </c>
      <c r="AF238" s="89">
        <v>288097.88999999966</v>
      </c>
      <c r="AG238" s="89">
        <v>288978.13999999966</v>
      </c>
      <c r="AH238" s="89">
        <v>289858.38999999966</v>
      </c>
      <c r="AI238" s="89">
        <v>290738.63999999966</v>
      </c>
      <c r="AJ238" s="89">
        <v>291618.88999999966</v>
      </c>
      <c r="AK238" s="89">
        <v>292499.13999999966</v>
      </c>
      <c r="AL238" s="89">
        <v>293379.38999999966</v>
      </c>
      <c r="AM238" s="89">
        <v>294259.63999999966</v>
      </c>
      <c r="AN238" s="89">
        <v>295139.88999999966</v>
      </c>
      <c r="AO238" s="89">
        <v>296020.13999999966</v>
      </c>
      <c r="AP238" s="89">
        <v>296900.38999999966</v>
      </c>
      <c r="AQ238" s="89">
        <v>297780.63999999966</v>
      </c>
      <c r="AR238" s="89">
        <v>298660.88999999966</v>
      </c>
      <c r="AS238" s="89">
        <v>299541.13999999966</v>
      </c>
      <c r="AT238" s="89">
        <v>300421.38999999966</v>
      </c>
      <c r="AU238" s="89">
        <v>301301.63999999966</v>
      </c>
      <c r="AV238" s="89">
        <v>302181.88999999966</v>
      </c>
      <c r="AW238" s="89">
        <v>303062.13999999966</v>
      </c>
      <c r="AX238" s="89">
        <v>303942.38999999966</v>
      </c>
      <c r="AY238" s="89">
        <v>304822.63999999966</v>
      </c>
      <c r="AZ238" s="89">
        <v>305702.88999999966</v>
      </c>
      <c r="BA238" s="89">
        <v>306583.13999999966</v>
      </c>
      <c r="BB238" s="89">
        <v>307463.38999999966</v>
      </c>
      <c r="BC238" s="89">
        <v>308343.63999999966</v>
      </c>
      <c r="BD238" s="89">
        <v>309223.88999999966</v>
      </c>
      <c r="BE238" s="89">
        <v>310104.13999999966</v>
      </c>
      <c r="BF238" s="89">
        <v>310984.38999999966</v>
      </c>
      <c r="BG238" s="89">
        <v>311864.63999999966</v>
      </c>
      <c r="BH238" s="89">
        <v>312744.88999999966</v>
      </c>
      <c r="BI238" s="89">
        <v>313625.13999999966</v>
      </c>
      <c r="BJ238" s="89">
        <v>314505.38999999966</v>
      </c>
      <c r="BK238" s="89">
        <v>315385.63999999966</v>
      </c>
      <c r="BL238" s="89">
        <v>316265.88999999966</v>
      </c>
      <c r="BM238" s="89">
        <v>317146.13999999966</v>
      </c>
      <c r="BN238" s="89">
        <v>318026.38999999966</v>
      </c>
      <c r="BO238" s="89">
        <v>318906.63999999966</v>
      </c>
      <c r="BP238" s="89">
        <v>319786.88999999966</v>
      </c>
      <c r="BQ238" s="89">
        <v>320667.13999999966</v>
      </c>
      <c r="BR238" s="89">
        <v>321547.38999999966</v>
      </c>
      <c r="BS238" s="89">
        <v>322427.63999999966</v>
      </c>
      <c r="BT238" s="89">
        <v>323307.88999999966</v>
      </c>
      <c r="BU238" s="89">
        <v>324188.13999999966</v>
      </c>
      <c r="BV238" s="89">
        <v>325068.38999999966</v>
      </c>
      <c r="BW238" s="89">
        <v>325948.63999999966</v>
      </c>
      <c r="BX238" s="111">
        <v>274172.59999999986</v>
      </c>
      <c r="BY238" s="111">
        <v>283696.63999999966</v>
      </c>
      <c r="BZ238" s="111">
        <v>294259.63999999966</v>
      </c>
      <c r="CA238" s="111">
        <v>304822.63999999966</v>
      </c>
      <c r="CB238" s="111">
        <v>315385.63999999966</v>
      </c>
      <c r="CC238" s="111">
        <v>325948.63999999966</v>
      </c>
      <c r="CD238" s="112">
        <v>269410.58</v>
      </c>
      <c r="CE238" s="112">
        <v>278934.62</v>
      </c>
      <c r="CF238" s="112">
        <v>288978.14</v>
      </c>
      <c r="CG238" s="112">
        <v>299541.14</v>
      </c>
      <c r="CH238" s="112">
        <v>310104.14</v>
      </c>
      <c r="CI238" s="112">
        <v>320667.14</v>
      </c>
    </row>
    <row r="239" spans="1:87" x14ac:dyDescent="0.3">
      <c r="A239" s="189">
        <v>34684</v>
      </c>
      <c r="B239" s="180" t="s">
        <v>549</v>
      </c>
      <c r="C239" s="72">
        <v>0</v>
      </c>
      <c r="D239" s="89">
        <v>0</v>
      </c>
      <c r="E239" s="89">
        <v>0</v>
      </c>
      <c r="F239" s="89">
        <v>0</v>
      </c>
      <c r="G239" s="89">
        <v>0</v>
      </c>
      <c r="H239" s="89">
        <v>0</v>
      </c>
      <c r="I239" s="89">
        <v>0</v>
      </c>
      <c r="J239" s="89">
        <v>0</v>
      </c>
      <c r="K239" s="89">
        <v>0</v>
      </c>
      <c r="L239" s="89">
        <v>0</v>
      </c>
      <c r="M239" s="89">
        <v>0</v>
      </c>
      <c r="N239" s="89">
        <v>0</v>
      </c>
      <c r="O239" s="89">
        <v>0</v>
      </c>
      <c r="P239" s="89">
        <v>0</v>
      </c>
      <c r="Q239" s="89">
        <v>0</v>
      </c>
      <c r="R239" s="89">
        <v>0</v>
      </c>
      <c r="S239" s="89">
        <v>0</v>
      </c>
      <c r="T239" s="89">
        <v>0</v>
      </c>
      <c r="U239" s="89">
        <v>0</v>
      </c>
      <c r="V239" s="89">
        <v>0</v>
      </c>
      <c r="W239" s="89">
        <v>0</v>
      </c>
      <c r="X239" s="89">
        <v>0</v>
      </c>
      <c r="Y239" s="89">
        <v>0</v>
      </c>
      <c r="Z239" s="89">
        <v>0</v>
      </c>
      <c r="AA239" s="89">
        <v>0</v>
      </c>
      <c r="AB239" s="89">
        <v>0</v>
      </c>
      <c r="AC239" s="89">
        <v>0</v>
      </c>
      <c r="AD239" s="89">
        <v>0</v>
      </c>
      <c r="AE239" s="89">
        <v>0</v>
      </c>
      <c r="AF239" s="89">
        <v>0</v>
      </c>
      <c r="AG239" s="89">
        <v>0</v>
      </c>
      <c r="AH239" s="89">
        <v>0</v>
      </c>
      <c r="AI239" s="89">
        <v>0</v>
      </c>
      <c r="AJ239" s="89">
        <v>0</v>
      </c>
      <c r="AK239" s="89">
        <v>0</v>
      </c>
      <c r="AL239" s="89">
        <v>0</v>
      </c>
      <c r="AM239" s="89">
        <v>0</v>
      </c>
      <c r="AN239" s="89">
        <v>0</v>
      </c>
      <c r="AO239" s="89">
        <v>0</v>
      </c>
      <c r="AP239" s="89">
        <v>0</v>
      </c>
      <c r="AQ239" s="89">
        <v>0</v>
      </c>
      <c r="AR239" s="89">
        <v>0</v>
      </c>
      <c r="AS239" s="89">
        <v>0</v>
      </c>
      <c r="AT239" s="89">
        <v>0</v>
      </c>
      <c r="AU239" s="89">
        <v>0</v>
      </c>
      <c r="AV239" s="89">
        <v>0</v>
      </c>
      <c r="AW239" s="89">
        <v>0</v>
      </c>
      <c r="AX239" s="89">
        <v>0</v>
      </c>
      <c r="AY239" s="89">
        <v>0</v>
      </c>
      <c r="AZ239" s="89">
        <v>0</v>
      </c>
      <c r="BA239" s="89">
        <v>0</v>
      </c>
      <c r="BB239" s="89">
        <v>0</v>
      </c>
      <c r="BC239" s="89">
        <v>0</v>
      </c>
      <c r="BD239" s="89">
        <v>0</v>
      </c>
      <c r="BE239" s="89">
        <v>0</v>
      </c>
      <c r="BF239" s="89">
        <v>0</v>
      </c>
      <c r="BG239" s="89">
        <v>0</v>
      </c>
      <c r="BH239" s="89">
        <v>0</v>
      </c>
      <c r="BI239" s="89">
        <v>0</v>
      </c>
      <c r="BJ239" s="89">
        <v>0</v>
      </c>
      <c r="BK239" s="89">
        <v>0</v>
      </c>
      <c r="BL239" s="89">
        <v>0</v>
      </c>
      <c r="BM239" s="89">
        <v>0</v>
      </c>
      <c r="BN239" s="89">
        <v>0</v>
      </c>
      <c r="BO239" s="89">
        <v>0</v>
      </c>
      <c r="BP239" s="89">
        <v>0</v>
      </c>
      <c r="BQ239" s="89">
        <v>0</v>
      </c>
      <c r="BR239" s="89">
        <v>0</v>
      </c>
      <c r="BS239" s="89">
        <v>0</v>
      </c>
      <c r="BT239" s="89">
        <v>0</v>
      </c>
      <c r="BU239" s="89">
        <v>0</v>
      </c>
      <c r="BV239" s="89">
        <v>0</v>
      </c>
      <c r="BW239" s="89">
        <v>0</v>
      </c>
      <c r="BX239" s="111">
        <v>0</v>
      </c>
      <c r="BY239" s="111">
        <v>0</v>
      </c>
      <c r="BZ239" s="111">
        <v>0</v>
      </c>
      <c r="CA239" s="111">
        <v>0</v>
      </c>
      <c r="CB239" s="111">
        <v>0</v>
      </c>
      <c r="CC239" s="111">
        <v>0</v>
      </c>
      <c r="CD239" s="112">
        <v>0</v>
      </c>
      <c r="CE239" s="112">
        <v>0</v>
      </c>
      <c r="CF239" s="112">
        <v>0</v>
      </c>
      <c r="CG239" s="112">
        <v>0</v>
      </c>
      <c r="CH239" s="112">
        <v>0</v>
      </c>
      <c r="CI239" s="112">
        <v>0</v>
      </c>
    </row>
    <row r="240" spans="1:87" x14ac:dyDescent="0.3">
      <c r="A240" s="189">
        <v>34685</v>
      </c>
      <c r="B240" s="180" t="s">
        <v>550</v>
      </c>
      <c r="C240" s="72">
        <v>0</v>
      </c>
      <c r="D240" s="89">
        <v>0</v>
      </c>
      <c r="E240" s="89">
        <v>0</v>
      </c>
      <c r="F240" s="89">
        <v>0</v>
      </c>
      <c r="G240" s="89">
        <v>0</v>
      </c>
      <c r="H240" s="89">
        <v>0</v>
      </c>
      <c r="I240" s="89">
        <v>0</v>
      </c>
      <c r="J240" s="89">
        <v>0</v>
      </c>
      <c r="K240" s="89">
        <v>0</v>
      </c>
      <c r="L240" s="89">
        <v>0</v>
      </c>
      <c r="M240" s="89">
        <v>0</v>
      </c>
      <c r="N240" s="89">
        <v>0</v>
      </c>
      <c r="O240" s="89">
        <v>0</v>
      </c>
      <c r="P240" s="89">
        <v>0</v>
      </c>
      <c r="Q240" s="89">
        <v>0</v>
      </c>
      <c r="R240" s="89">
        <v>0</v>
      </c>
      <c r="S240" s="89">
        <v>0</v>
      </c>
      <c r="T240" s="89">
        <v>0</v>
      </c>
      <c r="U240" s="89">
        <v>0</v>
      </c>
      <c r="V240" s="89">
        <v>0</v>
      </c>
      <c r="W240" s="89">
        <v>0</v>
      </c>
      <c r="X240" s="89">
        <v>0</v>
      </c>
      <c r="Y240" s="89">
        <v>0</v>
      </c>
      <c r="Z240" s="89">
        <v>0</v>
      </c>
      <c r="AA240" s="89">
        <v>0</v>
      </c>
      <c r="AB240" s="89">
        <v>0</v>
      </c>
      <c r="AC240" s="89">
        <v>0</v>
      </c>
      <c r="AD240" s="89">
        <v>0</v>
      </c>
      <c r="AE240" s="89">
        <v>0</v>
      </c>
      <c r="AF240" s="89">
        <v>0</v>
      </c>
      <c r="AG240" s="89">
        <v>0</v>
      </c>
      <c r="AH240" s="89">
        <v>0</v>
      </c>
      <c r="AI240" s="89">
        <v>0</v>
      </c>
      <c r="AJ240" s="89">
        <v>0</v>
      </c>
      <c r="AK240" s="89">
        <v>0</v>
      </c>
      <c r="AL240" s="89">
        <v>0</v>
      </c>
      <c r="AM240" s="89">
        <v>0</v>
      </c>
      <c r="AN240" s="89">
        <v>0</v>
      </c>
      <c r="AO240" s="89">
        <v>0</v>
      </c>
      <c r="AP240" s="89">
        <v>0</v>
      </c>
      <c r="AQ240" s="89">
        <v>0</v>
      </c>
      <c r="AR240" s="89">
        <v>0</v>
      </c>
      <c r="AS240" s="89">
        <v>0</v>
      </c>
      <c r="AT240" s="89">
        <v>0</v>
      </c>
      <c r="AU240" s="89">
        <v>0</v>
      </c>
      <c r="AV240" s="89">
        <v>0</v>
      </c>
      <c r="AW240" s="89">
        <v>0</v>
      </c>
      <c r="AX240" s="89">
        <v>0</v>
      </c>
      <c r="AY240" s="89">
        <v>0</v>
      </c>
      <c r="AZ240" s="89">
        <v>0</v>
      </c>
      <c r="BA240" s="89">
        <v>0</v>
      </c>
      <c r="BB240" s="89">
        <v>0</v>
      </c>
      <c r="BC240" s="89">
        <v>0</v>
      </c>
      <c r="BD240" s="89">
        <v>0</v>
      </c>
      <c r="BE240" s="89">
        <v>0</v>
      </c>
      <c r="BF240" s="89">
        <v>0</v>
      </c>
      <c r="BG240" s="89">
        <v>0</v>
      </c>
      <c r="BH240" s="89">
        <v>0</v>
      </c>
      <c r="BI240" s="89">
        <v>0</v>
      </c>
      <c r="BJ240" s="89">
        <v>0</v>
      </c>
      <c r="BK240" s="89">
        <v>0</v>
      </c>
      <c r="BL240" s="89">
        <v>0</v>
      </c>
      <c r="BM240" s="89">
        <v>0</v>
      </c>
      <c r="BN240" s="89">
        <v>0</v>
      </c>
      <c r="BO240" s="89">
        <v>0</v>
      </c>
      <c r="BP240" s="89">
        <v>0</v>
      </c>
      <c r="BQ240" s="89">
        <v>0</v>
      </c>
      <c r="BR240" s="89">
        <v>0</v>
      </c>
      <c r="BS240" s="89">
        <v>0</v>
      </c>
      <c r="BT240" s="89">
        <v>0</v>
      </c>
      <c r="BU240" s="89">
        <v>0</v>
      </c>
      <c r="BV240" s="89">
        <v>0</v>
      </c>
      <c r="BW240" s="89">
        <v>0</v>
      </c>
      <c r="BX240" s="111">
        <v>0</v>
      </c>
      <c r="BY240" s="111">
        <v>0</v>
      </c>
      <c r="BZ240" s="111">
        <v>0</v>
      </c>
      <c r="CA240" s="111">
        <v>0</v>
      </c>
      <c r="CB240" s="111">
        <v>0</v>
      </c>
      <c r="CC240" s="111">
        <v>0</v>
      </c>
      <c r="CD240" s="112">
        <v>0</v>
      </c>
      <c r="CE240" s="112">
        <v>0</v>
      </c>
      <c r="CF240" s="112">
        <v>0</v>
      </c>
      <c r="CG240" s="112">
        <v>0</v>
      </c>
      <c r="CH240" s="112">
        <v>0</v>
      </c>
      <c r="CI240" s="112">
        <v>0</v>
      </c>
    </row>
    <row r="241" spans="1:87" x14ac:dyDescent="0.3">
      <c r="A241" s="189">
        <v>34686</v>
      </c>
      <c r="B241" s="180" t="s">
        <v>551</v>
      </c>
      <c r="C241" s="72">
        <v>22388.500000000015</v>
      </c>
      <c r="D241" s="89">
        <v>22742.560000000016</v>
      </c>
      <c r="E241" s="89">
        <v>23096.620000000017</v>
      </c>
      <c r="F241" s="89">
        <v>23450.680000000018</v>
      </c>
      <c r="G241" s="89">
        <v>23804.74000000002</v>
      </c>
      <c r="H241" s="89">
        <v>24158.800000000021</v>
      </c>
      <c r="I241" s="89">
        <v>24512.860000000022</v>
      </c>
      <c r="J241" s="89">
        <v>24866.920000000024</v>
      </c>
      <c r="K241" s="89">
        <v>25220.980000000025</v>
      </c>
      <c r="L241" s="89">
        <v>25575.040000000026</v>
      </c>
      <c r="M241" s="89">
        <v>25929.100000000028</v>
      </c>
      <c r="N241" s="89">
        <v>26283.160000000029</v>
      </c>
      <c r="O241" s="89">
        <v>26637.22000000003</v>
      </c>
      <c r="P241" s="89">
        <v>26991.29000000003</v>
      </c>
      <c r="Q241" s="89">
        <v>27345.36000000003</v>
      </c>
      <c r="R241" s="89">
        <v>27699.430000000029</v>
      </c>
      <c r="S241" s="89">
        <v>28053.500000000029</v>
      </c>
      <c r="T241" s="89">
        <v>28407.570000000029</v>
      </c>
      <c r="U241" s="89">
        <v>28761.640000000029</v>
      </c>
      <c r="V241" s="89">
        <v>29115.710000000028</v>
      </c>
      <c r="W241" s="89">
        <v>29469.780000000028</v>
      </c>
      <c r="X241" s="89">
        <v>29823.850000000028</v>
      </c>
      <c r="Y241" s="89">
        <v>30177.920000000027</v>
      </c>
      <c r="Z241" s="89">
        <v>30531.990000000027</v>
      </c>
      <c r="AA241" s="89">
        <v>30886.060000000027</v>
      </c>
      <c r="AB241" s="89">
        <v>31323.920000000027</v>
      </c>
      <c r="AC241" s="89">
        <v>31761.780000000028</v>
      </c>
      <c r="AD241" s="89">
        <v>32199.640000000029</v>
      </c>
      <c r="AE241" s="89">
        <v>32637.500000000029</v>
      </c>
      <c r="AF241" s="89">
        <v>33075.36000000003</v>
      </c>
      <c r="AG241" s="89">
        <v>33513.22000000003</v>
      </c>
      <c r="AH241" s="89">
        <v>33951.080000000031</v>
      </c>
      <c r="AI241" s="89">
        <v>34388.940000000031</v>
      </c>
      <c r="AJ241" s="89">
        <v>34826.800000000032</v>
      </c>
      <c r="AK241" s="89">
        <v>35264.660000000033</v>
      </c>
      <c r="AL241" s="89">
        <v>35702.520000000033</v>
      </c>
      <c r="AM241" s="89">
        <v>36140.380000000034</v>
      </c>
      <c r="AN241" s="89">
        <v>36578.240000000034</v>
      </c>
      <c r="AO241" s="89">
        <v>37016.100000000035</v>
      </c>
      <c r="AP241" s="89">
        <v>37453.960000000036</v>
      </c>
      <c r="AQ241" s="89">
        <v>37891.820000000036</v>
      </c>
      <c r="AR241" s="89">
        <v>38329.680000000037</v>
      </c>
      <c r="AS241" s="89">
        <v>38767.540000000037</v>
      </c>
      <c r="AT241" s="89">
        <v>39205.400000000038</v>
      </c>
      <c r="AU241" s="89">
        <v>39643.260000000038</v>
      </c>
      <c r="AV241" s="89">
        <v>40081.120000000039</v>
      </c>
      <c r="AW241" s="89">
        <v>40518.98000000004</v>
      </c>
      <c r="AX241" s="89">
        <v>40956.84000000004</v>
      </c>
      <c r="AY241" s="89">
        <v>41394.700000000041</v>
      </c>
      <c r="AZ241" s="89">
        <v>41832.560000000041</v>
      </c>
      <c r="BA241" s="89">
        <v>42270.420000000042</v>
      </c>
      <c r="BB241" s="89">
        <v>42708.280000000042</v>
      </c>
      <c r="BC241" s="89">
        <v>43146.140000000043</v>
      </c>
      <c r="BD241" s="89">
        <v>43584.000000000044</v>
      </c>
      <c r="BE241" s="89">
        <v>44021.860000000044</v>
      </c>
      <c r="BF241" s="89">
        <v>44459.720000000045</v>
      </c>
      <c r="BG241" s="89">
        <v>44897.580000000045</v>
      </c>
      <c r="BH241" s="89">
        <v>45335.440000000046</v>
      </c>
      <c r="BI241" s="89">
        <v>45773.300000000047</v>
      </c>
      <c r="BJ241" s="89">
        <v>46211.160000000047</v>
      </c>
      <c r="BK241" s="89">
        <v>46649.020000000048</v>
      </c>
      <c r="BL241" s="89">
        <v>47086.880000000048</v>
      </c>
      <c r="BM241" s="89">
        <v>47524.740000000049</v>
      </c>
      <c r="BN241" s="89">
        <v>47962.600000000049</v>
      </c>
      <c r="BO241" s="89">
        <v>48400.46000000005</v>
      </c>
      <c r="BP241" s="89">
        <v>48838.320000000051</v>
      </c>
      <c r="BQ241" s="89">
        <v>49276.180000000051</v>
      </c>
      <c r="BR241" s="89">
        <v>49714.040000000052</v>
      </c>
      <c r="BS241" s="89">
        <v>50151.900000000052</v>
      </c>
      <c r="BT241" s="89">
        <v>50589.760000000053</v>
      </c>
      <c r="BU241" s="89">
        <v>51027.620000000054</v>
      </c>
      <c r="BV241" s="89">
        <v>51465.480000000054</v>
      </c>
      <c r="BW241" s="89">
        <v>51903.340000000055</v>
      </c>
      <c r="BX241" s="111">
        <v>26637.22000000003</v>
      </c>
      <c r="BY241" s="111">
        <v>30886.060000000027</v>
      </c>
      <c r="BZ241" s="111">
        <v>36140.380000000034</v>
      </c>
      <c r="CA241" s="111">
        <v>41394.700000000041</v>
      </c>
      <c r="CB241" s="111">
        <v>46649.020000000048</v>
      </c>
      <c r="CC241" s="111">
        <v>51903.340000000055</v>
      </c>
      <c r="CD241" s="112">
        <v>24512.86</v>
      </c>
      <c r="CE241" s="112">
        <v>28761.64</v>
      </c>
      <c r="CF241" s="112">
        <v>33513.22</v>
      </c>
      <c r="CG241" s="112">
        <v>38767.54</v>
      </c>
      <c r="CH241" s="112">
        <v>44021.86</v>
      </c>
      <c r="CI241" s="112">
        <v>49276.18</v>
      </c>
    </row>
    <row r="242" spans="1:87" x14ac:dyDescent="0.3">
      <c r="A242" s="189">
        <v>34687</v>
      </c>
      <c r="B242" s="180" t="s">
        <v>552</v>
      </c>
      <c r="C242" s="72">
        <v>500424.33000000007</v>
      </c>
      <c r="D242" s="89">
        <v>520656.88000000006</v>
      </c>
      <c r="E242" s="89">
        <v>542099.30000000005</v>
      </c>
      <c r="F242" s="89">
        <v>563742.9800000001</v>
      </c>
      <c r="G242" s="89">
        <v>586253.31000000006</v>
      </c>
      <c r="H242" s="89">
        <v>523554.56000000006</v>
      </c>
      <c r="I242" s="89">
        <v>540159.25</v>
      </c>
      <c r="J242" s="89">
        <v>619992.76</v>
      </c>
      <c r="K242" s="89">
        <v>641034.72</v>
      </c>
      <c r="L242" s="89">
        <v>663354.64</v>
      </c>
      <c r="M242" s="89">
        <v>677144.66</v>
      </c>
      <c r="N242" s="89">
        <v>761219.45000000007</v>
      </c>
      <c r="O242" s="89">
        <v>784882.2300000001</v>
      </c>
      <c r="P242" s="89">
        <v>810049.75000000012</v>
      </c>
      <c r="Q242" s="89">
        <v>835217.27000000014</v>
      </c>
      <c r="R242" s="89">
        <v>860384.79000000015</v>
      </c>
      <c r="S242" s="89">
        <v>885552.31000000017</v>
      </c>
      <c r="T242" s="89">
        <v>910719.83000000019</v>
      </c>
      <c r="U242" s="89">
        <v>935887.35000000021</v>
      </c>
      <c r="V242" s="89">
        <v>961054.87000000023</v>
      </c>
      <c r="W242" s="89">
        <v>986222.39000000025</v>
      </c>
      <c r="X242" s="89">
        <v>1011389.9100000003</v>
      </c>
      <c r="Y242" s="89">
        <v>1036557.4300000003</v>
      </c>
      <c r="Z242" s="89">
        <v>1061724.9500000002</v>
      </c>
      <c r="AA242" s="89">
        <v>1086892.4700000002</v>
      </c>
      <c r="AB242" s="89">
        <v>1112059.9900000002</v>
      </c>
      <c r="AC242" s="89">
        <v>1137227.5100000002</v>
      </c>
      <c r="AD242" s="89">
        <v>1162395.0300000003</v>
      </c>
      <c r="AE242" s="89">
        <v>1187562.5500000003</v>
      </c>
      <c r="AF242" s="89">
        <v>1212730.0700000003</v>
      </c>
      <c r="AG242" s="89">
        <v>1237897.5900000003</v>
      </c>
      <c r="AH242" s="89">
        <v>1263065.1100000003</v>
      </c>
      <c r="AI242" s="89">
        <v>1288232.6300000004</v>
      </c>
      <c r="AJ242" s="89">
        <v>1313400.1500000004</v>
      </c>
      <c r="AK242" s="89">
        <v>1338567.6700000004</v>
      </c>
      <c r="AL242" s="89">
        <v>1363735.1900000004</v>
      </c>
      <c r="AM242" s="89">
        <v>1388902.7100000004</v>
      </c>
      <c r="AN242" s="89">
        <v>1414070.2300000004</v>
      </c>
      <c r="AO242" s="89">
        <v>1439237.7500000005</v>
      </c>
      <c r="AP242" s="89">
        <v>1464405.2700000005</v>
      </c>
      <c r="AQ242" s="89">
        <v>1489572.7900000005</v>
      </c>
      <c r="AR242" s="89">
        <v>1514740.3100000005</v>
      </c>
      <c r="AS242" s="89">
        <v>1539907.8300000005</v>
      </c>
      <c r="AT242" s="89">
        <v>1565075.3500000006</v>
      </c>
      <c r="AU242" s="89">
        <v>1590242.8700000006</v>
      </c>
      <c r="AV242" s="89">
        <v>1615410.3900000006</v>
      </c>
      <c r="AW242" s="89">
        <v>1640577.9100000006</v>
      </c>
      <c r="AX242" s="89">
        <v>1665745.4300000006</v>
      </c>
      <c r="AY242" s="89">
        <v>1690912.9500000007</v>
      </c>
      <c r="AZ242" s="89">
        <v>1716080.4700000007</v>
      </c>
      <c r="BA242" s="89">
        <v>976605.71000000078</v>
      </c>
      <c r="BB242" s="89">
        <v>992661.25000000081</v>
      </c>
      <c r="BC242" s="89">
        <v>1008716.7900000009</v>
      </c>
      <c r="BD242" s="89">
        <v>1024772.3300000009</v>
      </c>
      <c r="BE242" s="89">
        <v>1040827.8700000009</v>
      </c>
      <c r="BF242" s="89">
        <v>1056883.4100000008</v>
      </c>
      <c r="BG242" s="89">
        <v>1072938.9500000009</v>
      </c>
      <c r="BH242" s="89">
        <v>1088994.4900000009</v>
      </c>
      <c r="BI242" s="89">
        <v>1105050.030000001</v>
      </c>
      <c r="BJ242" s="89">
        <v>1121105.570000001</v>
      </c>
      <c r="BK242" s="89">
        <v>1137161.110000001</v>
      </c>
      <c r="BL242" s="89">
        <v>1153216.6500000011</v>
      </c>
      <c r="BM242" s="89">
        <v>806494.46000000113</v>
      </c>
      <c r="BN242" s="89">
        <v>818226.89000000118</v>
      </c>
      <c r="BO242" s="89">
        <v>829959.32000000123</v>
      </c>
      <c r="BP242" s="89">
        <v>841691.75000000128</v>
      </c>
      <c r="BQ242" s="89">
        <v>853424.18000000133</v>
      </c>
      <c r="BR242" s="89">
        <v>865156.61000000138</v>
      </c>
      <c r="BS242" s="89">
        <v>876889.04000000143</v>
      </c>
      <c r="BT242" s="89">
        <v>888621.47000000149</v>
      </c>
      <c r="BU242" s="89">
        <v>900353.90000000154</v>
      </c>
      <c r="BV242" s="89">
        <v>912086.33000000159</v>
      </c>
      <c r="BW242" s="89">
        <v>923818.76000000164</v>
      </c>
      <c r="BX242" s="111">
        <v>784882.2300000001</v>
      </c>
      <c r="BY242" s="111">
        <v>1086892.4700000002</v>
      </c>
      <c r="BZ242" s="111">
        <v>1388902.7100000004</v>
      </c>
      <c r="CA242" s="111">
        <v>1690912.9500000007</v>
      </c>
      <c r="CB242" s="111">
        <v>1137161.110000001</v>
      </c>
      <c r="CC242" s="111">
        <v>923818.76000000164</v>
      </c>
      <c r="CD242" s="112">
        <v>609578.39</v>
      </c>
      <c r="CE242" s="112">
        <v>935887.35</v>
      </c>
      <c r="CF242" s="112">
        <v>1237897.5900000001</v>
      </c>
      <c r="CG242" s="112">
        <v>1539907.83</v>
      </c>
      <c r="CH242" s="112">
        <v>1156362.3799999999</v>
      </c>
      <c r="CI242" s="112">
        <v>908238.5</v>
      </c>
    </row>
    <row r="243" spans="1:87" x14ac:dyDescent="0.3">
      <c r="A243" s="189">
        <v>34700</v>
      </c>
      <c r="B243" s="180" t="s">
        <v>553</v>
      </c>
      <c r="C243" s="72">
        <v>1129773.2699999998</v>
      </c>
      <c r="D243" s="89">
        <v>1165624.6699999997</v>
      </c>
      <c r="E243" s="89">
        <v>1201476.0599999996</v>
      </c>
      <c r="F243" s="89">
        <v>1237327.4499999995</v>
      </c>
      <c r="G243" s="89">
        <v>1273178.8799999994</v>
      </c>
      <c r="H243" s="89">
        <v>1309030.3199999994</v>
      </c>
      <c r="I243" s="89">
        <v>1344881.7499999993</v>
      </c>
      <c r="J243" s="89">
        <v>1380733.1599999992</v>
      </c>
      <c r="K243" s="89">
        <v>1416584.5599999991</v>
      </c>
      <c r="L243" s="89">
        <v>1452435.9799999991</v>
      </c>
      <c r="M243" s="89">
        <v>1488287.409999999</v>
      </c>
      <c r="N243" s="89">
        <v>1524138.7799999991</v>
      </c>
      <c r="O243" s="89">
        <v>1559990.199999999</v>
      </c>
      <c r="P243" s="89">
        <v>1595056.189999999</v>
      </c>
      <c r="Q243" s="89">
        <v>1630122.179999999</v>
      </c>
      <c r="R243" s="89">
        <v>1665188.169999999</v>
      </c>
      <c r="S243" s="89">
        <v>1700254.159999999</v>
      </c>
      <c r="T243" s="89">
        <v>1735320.149999999</v>
      </c>
      <c r="U243" s="89">
        <v>1770386.139999999</v>
      </c>
      <c r="V243" s="89">
        <v>1805452.129999999</v>
      </c>
      <c r="W243" s="89">
        <v>1840518.1199999989</v>
      </c>
      <c r="X243" s="89">
        <v>1875584.1099999989</v>
      </c>
      <c r="Y243" s="89">
        <v>1910650.0999999989</v>
      </c>
      <c r="Z243" s="89">
        <v>1945716.0899999989</v>
      </c>
      <c r="AA243" s="89">
        <v>1980782.0799999989</v>
      </c>
      <c r="AB243" s="89">
        <v>2015848.0699999989</v>
      </c>
      <c r="AC243" s="89">
        <v>2050914.0599999989</v>
      </c>
      <c r="AD243" s="89">
        <v>2085980.0499999989</v>
      </c>
      <c r="AE243" s="89">
        <v>2121046.0399999991</v>
      </c>
      <c r="AF243" s="89">
        <v>2156112.0299999993</v>
      </c>
      <c r="AG243" s="89">
        <v>2191178.0199999996</v>
      </c>
      <c r="AH243" s="89">
        <v>2226244.0099999998</v>
      </c>
      <c r="AI243" s="89">
        <v>2261310</v>
      </c>
      <c r="AJ243" s="89">
        <v>2296375.9900000002</v>
      </c>
      <c r="AK243" s="89">
        <v>2331441.9800000004</v>
      </c>
      <c r="AL243" s="89">
        <v>2366507.9700000007</v>
      </c>
      <c r="AM243" s="89">
        <v>2401573.9600000009</v>
      </c>
      <c r="AN243" s="89">
        <v>2436639.9500000011</v>
      </c>
      <c r="AO243" s="89">
        <v>2471705.9400000013</v>
      </c>
      <c r="AP243" s="89">
        <v>2506771.9300000016</v>
      </c>
      <c r="AQ243" s="89">
        <v>2541837.9200000018</v>
      </c>
      <c r="AR243" s="89">
        <v>2576903.910000002</v>
      </c>
      <c r="AS243" s="89">
        <v>2611969.9000000022</v>
      </c>
      <c r="AT243" s="89">
        <v>2647035.8900000025</v>
      </c>
      <c r="AU243" s="89">
        <v>2682101.8800000027</v>
      </c>
      <c r="AV243" s="89">
        <v>2717167.8700000029</v>
      </c>
      <c r="AW243" s="89">
        <v>2752233.8600000031</v>
      </c>
      <c r="AX243" s="89">
        <v>2787299.8500000034</v>
      </c>
      <c r="AY243" s="89">
        <v>2822365.8400000036</v>
      </c>
      <c r="AZ243" s="89">
        <v>2857431.8300000038</v>
      </c>
      <c r="BA243" s="89">
        <v>2892497.820000004</v>
      </c>
      <c r="BB243" s="89">
        <v>2927563.8100000042</v>
      </c>
      <c r="BC243" s="89">
        <v>2962629.8000000045</v>
      </c>
      <c r="BD243" s="89">
        <v>2997695.7900000047</v>
      </c>
      <c r="BE243" s="89">
        <v>3032761.7800000049</v>
      </c>
      <c r="BF243" s="89">
        <v>3067827.7700000051</v>
      </c>
      <c r="BG243" s="89">
        <v>3102893.7600000054</v>
      </c>
      <c r="BH243" s="89">
        <v>3137959.7500000056</v>
      </c>
      <c r="BI243" s="89">
        <v>3173025.7400000058</v>
      </c>
      <c r="BJ243" s="89">
        <v>3208091.730000006</v>
      </c>
      <c r="BK243" s="89">
        <v>3243157.7200000063</v>
      </c>
      <c r="BL243" s="89">
        <v>3278223.7100000065</v>
      </c>
      <c r="BM243" s="89">
        <v>3313289.7000000067</v>
      </c>
      <c r="BN243" s="89">
        <v>3348355.6900000069</v>
      </c>
      <c r="BO243" s="89">
        <v>3383421.6800000072</v>
      </c>
      <c r="BP243" s="89">
        <v>3418487.6700000074</v>
      </c>
      <c r="BQ243" s="89">
        <v>3453553.6600000076</v>
      </c>
      <c r="BR243" s="89">
        <v>3488619.6500000078</v>
      </c>
      <c r="BS243" s="89">
        <v>3523685.640000008</v>
      </c>
      <c r="BT243" s="89">
        <v>3558751.6300000083</v>
      </c>
      <c r="BU243" s="89">
        <v>3593817.6200000085</v>
      </c>
      <c r="BV243" s="89">
        <v>3628883.6100000087</v>
      </c>
      <c r="BW243" s="89">
        <v>3663949.6000000089</v>
      </c>
      <c r="BX243" s="111">
        <v>1559990.199999999</v>
      </c>
      <c r="BY243" s="111">
        <v>1980782.0799999989</v>
      </c>
      <c r="BZ243" s="111">
        <v>2401573.9600000009</v>
      </c>
      <c r="CA243" s="111">
        <v>2822365.8400000036</v>
      </c>
      <c r="CB243" s="111">
        <v>3243157.7200000063</v>
      </c>
      <c r="CC243" s="111">
        <v>3663949.6000000089</v>
      </c>
      <c r="CD243" s="112">
        <v>1344881.73</v>
      </c>
      <c r="CE243" s="112">
        <v>1770386.14</v>
      </c>
      <c r="CF243" s="112">
        <v>2191178.02</v>
      </c>
      <c r="CG243" s="112">
        <v>2611969.9</v>
      </c>
      <c r="CH243" s="112">
        <v>3032761.78</v>
      </c>
      <c r="CI243" s="112">
        <v>3453553.66</v>
      </c>
    </row>
    <row r="244" spans="1:87" x14ac:dyDescent="0.3">
      <c r="A244" s="189">
        <v>34300</v>
      </c>
      <c r="B244" s="180" t="s">
        <v>554</v>
      </c>
      <c r="C244" s="72">
        <v>0</v>
      </c>
      <c r="D244" s="89">
        <v>0</v>
      </c>
      <c r="E244" s="89">
        <v>0</v>
      </c>
      <c r="F244" s="89">
        <v>0</v>
      </c>
      <c r="G244" s="89">
        <v>0</v>
      </c>
      <c r="H244" s="89">
        <v>0</v>
      </c>
      <c r="I244" s="89">
        <v>0</v>
      </c>
      <c r="J244" s="89">
        <v>0</v>
      </c>
      <c r="K244" s="89">
        <v>0</v>
      </c>
      <c r="L244" s="89">
        <v>0</v>
      </c>
      <c r="M244" s="89">
        <v>0</v>
      </c>
      <c r="N244" s="89">
        <v>0</v>
      </c>
      <c r="O244" s="89">
        <v>0</v>
      </c>
      <c r="P244" s="89">
        <v>0</v>
      </c>
      <c r="Q244" s="89">
        <v>0</v>
      </c>
      <c r="R244" s="89">
        <v>0</v>
      </c>
      <c r="S244" s="89">
        <v>0</v>
      </c>
      <c r="T244" s="89">
        <v>0</v>
      </c>
      <c r="U244" s="89">
        <v>0</v>
      </c>
      <c r="V244" s="89">
        <v>0</v>
      </c>
      <c r="W244" s="89">
        <v>0</v>
      </c>
      <c r="X244" s="89">
        <v>0</v>
      </c>
      <c r="Y244" s="89">
        <v>0</v>
      </c>
      <c r="Z244" s="89">
        <v>0</v>
      </c>
      <c r="AA244" s="89">
        <v>0</v>
      </c>
      <c r="AB244" s="89">
        <v>0</v>
      </c>
      <c r="AC244" s="89">
        <v>0</v>
      </c>
      <c r="AD244" s="89">
        <v>0</v>
      </c>
      <c r="AE244" s="89">
        <v>0</v>
      </c>
      <c r="AF244" s="89">
        <v>0</v>
      </c>
      <c r="AG244" s="89">
        <v>0</v>
      </c>
      <c r="AH244" s="89">
        <v>0</v>
      </c>
      <c r="AI244" s="89">
        <v>0</v>
      </c>
      <c r="AJ244" s="89">
        <v>0</v>
      </c>
      <c r="AK244" s="89">
        <v>0</v>
      </c>
      <c r="AL244" s="89">
        <v>0</v>
      </c>
      <c r="AM244" s="89">
        <v>0</v>
      </c>
      <c r="AN244" s="89">
        <v>0</v>
      </c>
      <c r="AO244" s="89">
        <v>0</v>
      </c>
      <c r="AP244" s="89">
        <v>0</v>
      </c>
      <c r="AQ244" s="89">
        <v>0</v>
      </c>
      <c r="AR244" s="89">
        <v>0</v>
      </c>
      <c r="AS244" s="89">
        <v>0</v>
      </c>
      <c r="AT244" s="89">
        <v>0</v>
      </c>
      <c r="AU244" s="89">
        <v>0</v>
      </c>
      <c r="AV244" s="89">
        <v>0</v>
      </c>
      <c r="AW244" s="89">
        <v>0</v>
      </c>
      <c r="AX244" s="89">
        <v>0</v>
      </c>
      <c r="AY244" s="89">
        <v>0</v>
      </c>
      <c r="AZ244" s="89">
        <v>0</v>
      </c>
      <c r="BA244" s="89">
        <v>0</v>
      </c>
      <c r="BB244" s="89">
        <v>0</v>
      </c>
      <c r="BC244" s="89">
        <v>0</v>
      </c>
      <c r="BD244" s="89">
        <v>0</v>
      </c>
      <c r="BE244" s="89">
        <v>0</v>
      </c>
      <c r="BF244" s="89">
        <v>0</v>
      </c>
      <c r="BG244" s="89">
        <v>0</v>
      </c>
      <c r="BH244" s="89">
        <v>0</v>
      </c>
      <c r="BI244" s="89">
        <v>0</v>
      </c>
      <c r="BJ244" s="89">
        <v>0</v>
      </c>
      <c r="BK244" s="89">
        <v>0</v>
      </c>
      <c r="BL244" s="89">
        <v>0</v>
      </c>
      <c r="BM244" s="89">
        <v>0</v>
      </c>
      <c r="BN244" s="89">
        <v>0</v>
      </c>
      <c r="BO244" s="89">
        <v>0</v>
      </c>
      <c r="BP244" s="89">
        <v>0</v>
      </c>
      <c r="BQ244" s="89">
        <v>0</v>
      </c>
      <c r="BR244" s="89">
        <v>0</v>
      </c>
      <c r="BS244" s="89">
        <v>0</v>
      </c>
      <c r="BT244" s="89">
        <v>0</v>
      </c>
      <c r="BU244" s="89">
        <v>0</v>
      </c>
      <c r="BV244" s="89">
        <v>0</v>
      </c>
      <c r="BW244" s="89">
        <v>0</v>
      </c>
      <c r="BX244" s="111">
        <v>0</v>
      </c>
      <c r="BY244" s="111">
        <v>0</v>
      </c>
      <c r="BZ244" s="111">
        <v>0</v>
      </c>
      <c r="CA244" s="111">
        <v>0</v>
      </c>
      <c r="CB244" s="111">
        <v>0</v>
      </c>
      <c r="CC244" s="111">
        <v>0</v>
      </c>
      <c r="CD244" s="112">
        <v>0</v>
      </c>
      <c r="CE244" s="112">
        <v>0</v>
      </c>
      <c r="CF244" s="112">
        <v>0</v>
      </c>
      <c r="CG244" s="112">
        <v>0</v>
      </c>
      <c r="CH244" s="112">
        <v>0</v>
      </c>
      <c r="CI244" s="112">
        <v>0</v>
      </c>
    </row>
    <row r="245" spans="1:87" x14ac:dyDescent="0.3">
      <c r="A245" s="189">
        <v>34800</v>
      </c>
      <c r="B245" s="180" t="s">
        <v>555</v>
      </c>
      <c r="C245" s="72">
        <v>0</v>
      </c>
      <c r="D245" s="89">
        <v>0</v>
      </c>
      <c r="E245" s="89">
        <v>0</v>
      </c>
      <c r="F245" s="89">
        <v>0</v>
      </c>
      <c r="G245" s="89">
        <v>0</v>
      </c>
      <c r="H245" s="89">
        <v>0</v>
      </c>
      <c r="I245" s="89">
        <v>0</v>
      </c>
      <c r="J245" s="89">
        <v>0</v>
      </c>
      <c r="K245" s="89">
        <v>0</v>
      </c>
      <c r="L245" s="89">
        <v>0</v>
      </c>
      <c r="M245" s="89">
        <v>0</v>
      </c>
      <c r="N245" s="89">
        <v>0</v>
      </c>
      <c r="O245" s="89">
        <v>0</v>
      </c>
      <c r="P245" s="89">
        <v>0</v>
      </c>
      <c r="Q245" s="89">
        <v>0</v>
      </c>
      <c r="R245" s="89">
        <v>0</v>
      </c>
      <c r="S245" s="89">
        <v>0</v>
      </c>
      <c r="T245" s="89">
        <v>0</v>
      </c>
      <c r="U245" s="89">
        <v>0</v>
      </c>
      <c r="V245" s="89">
        <v>0</v>
      </c>
      <c r="W245" s="89">
        <v>0</v>
      </c>
      <c r="X245" s="89">
        <v>0</v>
      </c>
      <c r="Y245" s="89">
        <v>0</v>
      </c>
      <c r="Z245" s="89">
        <v>0</v>
      </c>
      <c r="AA245" s="89">
        <v>0</v>
      </c>
      <c r="AB245" s="89">
        <v>0</v>
      </c>
      <c r="AC245" s="89">
        <v>0</v>
      </c>
      <c r="AD245" s="89">
        <v>0</v>
      </c>
      <c r="AE245" s="89">
        <v>0</v>
      </c>
      <c r="AF245" s="89">
        <v>0</v>
      </c>
      <c r="AG245" s="89">
        <v>0</v>
      </c>
      <c r="AH245" s="89">
        <v>0</v>
      </c>
      <c r="AI245" s="89">
        <v>0</v>
      </c>
      <c r="AJ245" s="89">
        <v>0</v>
      </c>
      <c r="AK245" s="89">
        <v>0</v>
      </c>
      <c r="AL245" s="89">
        <v>0</v>
      </c>
      <c r="AM245" s="89">
        <v>0</v>
      </c>
      <c r="AN245" s="89">
        <v>0</v>
      </c>
      <c r="AO245" s="89">
        <v>0</v>
      </c>
      <c r="AP245" s="89">
        <v>0</v>
      </c>
      <c r="AQ245" s="89">
        <v>0</v>
      </c>
      <c r="AR245" s="89">
        <v>0</v>
      </c>
      <c r="AS245" s="89">
        <v>0</v>
      </c>
      <c r="AT245" s="89">
        <v>0</v>
      </c>
      <c r="AU245" s="89">
        <v>0</v>
      </c>
      <c r="AV245" s="89">
        <v>0</v>
      </c>
      <c r="AW245" s="89">
        <v>0</v>
      </c>
      <c r="AX245" s="89">
        <v>0</v>
      </c>
      <c r="AY245" s="89">
        <v>0</v>
      </c>
      <c r="AZ245" s="89">
        <v>0</v>
      </c>
      <c r="BA245" s="89">
        <v>0</v>
      </c>
      <c r="BB245" s="89">
        <v>0</v>
      </c>
      <c r="BC245" s="89">
        <v>0</v>
      </c>
      <c r="BD245" s="89">
        <v>0</v>
      </c>
      <c r="BE245" s="89">
        <v>0</v>
      </c>
      <c r="BF245" s="89">
        <v>0</v>
      </c>
      <c r="BG245" s="89">
        <v>0</v>
      </c>
      <c r="BH245" s="89">
        <v>0</v>
      </c>
      <c r="BI245" s="89">
        <v>0</v>
      </c>
      <c r="BJ245" s="89">
        <v>0</v>
      </c>
      <c r="BK245" s="89">
        <v>0</v>
      </c>
      <c r="BL245" s="89">
        <v>0</v>
      </c>
      <c r="BM245" s="89">
        <v>0</v>
      </c>
      <c r="BN245" s="89">
        <v>0</v>
      </c>
      <c r="BO245" s="89">
        <v>0</v>
      </c>
      <c r="BP245" s="89">
        <v>0</v>
      </c>
      <c r="BQ245" s="89">
        <v>0</v>
      </c>
      <c r="BR245" s="89">
        <v>0</v>
      </c>
      <c r="BS245" s="89">
        <v>0</v>
      </c>
      <c r="BT245" s="89">
        <v>0</v>
      </c>
      <c r="BU245" s="89">
        <v>0</v>
      </c>
      <c r="BV245" s="89">
        <v>0</v>
      </c>
      <c r="BW245" s="89">
        <v>0</v>
      </c>
      <c r="BX245" s="111">
        <v>0</v>
      </c>
      <c r="BY245" s="111">
        <v>0</v>
      </c>
      <c r="BZ245" s="111">
        <v>0</v>
      </c>
      <c r="CA245" s="111">
        <v>0</v>
      </c>
      <c r="CB245" s="111">
        <v>0</v>
      </c>
      <c r="CC245" s="111">
        <v>0</v>
      </c>
      <c r="CD245" s="112">
        <v>0</v>
      </c>
      <c r="CE245" s="112">
        <v>0</v>
      </c>
      <c r="CF245" s="112">
        <v>0</v>
      </c>
      <c r="CG245" s="112">
        <v>0</v>
      </c>
      <c r="CH245" s="112">
        <v>0</v>
      </c>
      <c r="CI245" s="112">
        <v>0</v>
      </c>
    </row>
    <row r="246" spans="1:87" x14ac:dyDescent="0.3">
      <c r="A246" s="189">
        <v>34820</v>
      </c>
      <c r="B246" s="180" t="s">
        <v>556</v>
      </c>
      <c r="C246" s="222">
        <v>0</v>
      </c>
      <c r="D246" s="89">
        <v>0</v>
      </c>
      <c r="E246" s="89">
        <v>0</v>
      </c>
      <c r="F246" s="89">
        <v>0</v>
      </c>
      <c r="G246" s="89">
        <v>0</v>
      </c>
      <c r="H246" s="89">
        <v>0</v>
      </c>
      <c r="I246" s="89">
        <v>0</v>
      </c>
      <c r="J246" s="89">
        <v>0</v>
      </c>
      <c r="K246" s="89">
        <v>0</v>
      </c>
      <c r="L246" s="89">
        <v>0</v>
      </c>
      <c r="M246" s="89">
        <v>0</v>
      </c>
      <c r="N246" s="89">
        <v>0</v>
      </c>
      <c r="O246" s="89">
        <v>0</v>
      </c>
      <c r="P246" s="89">
        <v>0</v>
      </c>
      <c r="Q246" s="89">
        <v>0</v>
      </c>
      <c r="R246" s="89">
        <v>0</v>
      </c>
      <c r="S246" s="89">
        <v>0</v>
      </c>
      <c r="T246" s="89">
        <v>0</v>
      </c>
      <c r="U246" s="89">
        <v>0</v>
      </c>
      <c r="V246" s="89">
        <v>0</v>
      </c>
      <c r="W246" s="89">
        <v>0</v>
      </c>
      <c r="X246" s="89">
        <v>0</v>
      </c>
      <c r="Y246" s="89">
        <v>0</v>
      </c>
      <c r="Z246" s="89">
        <v>0</v>
      </c>
      <c r="AA246" s="89">
        <v>0</v>
      </c>
      <c r="AB246" s="89">
        <v>0</v>
      </c>
      <c r="AC246" s="89">
        <v>0</v>
      </c>
      <c r="AD246" s="89">
        <v>0</v>
      </c>
      <c r="AE246" s="89">
        <v>0</v>
      </c>
      <c r="AF246" s="89">
        <v>230559.47</v>
      </c>
      <c r="AG246" s="89">
        <v>465192.25</v>
      </c>
      <c r="AH246" s="89">
        <v>701144.47</v>
      </c>
      <c r="AI246" s="89">
        <v>943305.79</v>
      </c>
      <c r="AJ246" s="89">
        <v>1185467.1100000001</v>
      </c>
      <c r="AK246" s="89">
        <v>1427628.4300000002</v>
      </c>
      <c r="AL246" s="89">
        <v>1695993.9800000002</v>
      </c>
      <c r="AM246" s="89">
        <v>1964359.5300000003</v>
      </c>
      <c r="AN246" s="89">
        <v>2232725.08</v>
      </c>
      <c r="AO246" s="89">
        <v>2501090.63</v>
      </c>
      <c r="AP246" s="89">
        <v>2769456.1799999997</v>
      </c>
      <c r="AQ246" s="89">
        <v>3037821.7299999995</v>
      </c>
      <c r="AR246" s="89">
        <v>3306187.2799999993</v>
      </c>
      <c r="AS246" s="89">
        <v>3574552.8299999991</v>
      </c>
      <c r="AT246" s="89">
        <v>3842918.379999999</v>
      </c>
      <c r="AU246" s="89">
        <v>4111283.9299999988</v>
      </c>
      <c r="AV246" s="89">
        <v>4379649.4799999986</v>
      </c>
      <c r="AW246" s="89">
        <v>4648015.0299999984</v>
      </c>
      <c r="AX246" s="89">
        <v>4916380.5799999982</v>
      </c>
      <c r="AY246" s="89">
        <v>5184746.129999998</v>
      </c>
      <c r="AZ246" s="89">
        <v>5453111.6799999978</v>
      </c>
      <c r="BA246" s="89">
        <v>5721477.2299999977</v>
      </c>
      <c r="BB246" s="89">
        <v>5989842.7799999975</v>
      </c>
      <c r="BC246" s="89">
        <v>6258208.3299999973</v>
      </c>
      <c r="BD246" s="89">
        <v>6526573.8799999971</v>
      </c>
      <c r="BE246" s="89">
        <v>6794939.4299999969</v>
      </c>
      <c r="BF246" s="89">
        <v>7063304.9799999967</v>
      </c>
      <c r="BG246" s="89">
        <v>7331670.5299999965</v>
      </c>
      <c r="BH246" s="89">
        <v>7600036.0799999963</v>
      </c>
      <c r="BI246" s="89">
        <v>7868401.6299999962</v>
      </c>
      <c r="BJ246" s="89">
        <v>8136767.179999996</v>
      </c>
      <c r="BK246" s="89">
        <v>8405132.7299999967</v>
      </c>
      <c r="BL246" s="89">
        <v>8673498.2799999975</v>
      </c>
      <c r="BM246" s="89">
        <v>8941863.8299999982</v>
      </c>
      <c r="BN246" s="89">
        <v>9210229.379999999</v>
      </c>
      <c r="BO246" s="89">
        <v>9478594.9299999997</v>
      </c>
      <c r="BP246" s="89">
        <v>9746960.4800000004</v>
      </c>
      <c r="BQ246" s="89">
        <v>10015326.030000001</v>
      </c>
      <c r="BR246" s="89">
        <v>10283691.580000002</v>
      </c>
      <c r="BS246" s="89">
        <v>10552057.130000003</v>
      </c>
      <c r="BT246" s="89">
        <v>10820422.680000003</v>
      </c>
      <c r="BU246" s="89">
        <v>11088788.230000004</v>
      </c>
      <c r="BV246" s="89">
        <v>11357153.780000005</v>
      </c>
      <c r="BW246" s="89">
        <v>11625519.330000006</v>
      </c>
      <c r="BX246" s="111">
        <v>0</v>
      </c>
      <c r="BY246" s="111">
        <v>0</v>
      </c>
      <c r="BZ246" s="111">
        <v>1964359.5300000003</v>
      </c>
      <c r="CA246" s="111">
        <v>5184746.129999998</v>
      </c>
      <c r="CB246" s="111">
        <v>8405132.7299999967</v>
      </c>
      <c r="CC246" s="111">
        <v>11625519.330000006</v>
      </c>
      <c r="CD246" s="112">
        <v>0</v>
      </c>
      <c r="CE246" s="112">
        <v>0</v>
      </c>
      <c r="CF246" s="112">
        <v>662588.54</v>
      </c>
      <c r="CG246" s="112">
        <v>3574552.83</v>
      </c>
      <c r="CH246" s="112">
        <v>6794939.4299999997</v>
      </c>
      <c r="CI246" s="112">
        <v>10015326.029999999</v>
      </c>
    </row>
    <row r="247" spans="1:87" x14ac:dyDescent="0.3">
      <c r="A247" s="189">
        <v>34898</v>
      </c>
      <c r="B247" s="180" t="s">
        <v>557</v>
      </c>
      <c r="C247" s="113">
        <v>0.18</v>
      </c>
      <c r="D247" s="89">
        <v>33.479999999999997</v>
      </c>
      <c r="E247" s="89">
        <v>109.89000000000001</v>
      </c>
      <c r="F247" s="89">
        <v>187.71</v>
      </c>
      <c r="G247" s="89">
        <v>258.74</v>
      </c>
      <c r="H247" s="89">
        <v>332.03999999999996</v>
      </c>
      <c r="I247" s="89">
        <v>408.84999999999991</v>
      </c>
      <c r="J247" s="89">
        <v>482.34999999999991</v>
      </c>
      <c r="K247" s="89">
        <v>555.1099999999999</v>
      </c>
      <c r="L247" s="89">
        <v>635.20999999999992</v>
      </c>
      <c r="M247" s="89">
        <v>710.32999999999993</v>
      </c>
      <c r="N247" s="89">
        <v>785.94999999999993</v>
      </c>
      <c r="O247" s="89">
        <v>865.10999999999979</v>
      </c>
      <c r="P247" s="89">
        <v>942.0899999999998</v>
      </c>
      <c r="Q247" s="89">
        <v>1019.0699999999998</v>
      </c>
      <c r="R247" s="89">
        <v>1096.0499999999997</v>
      </c>
      <c r="S247" s="89">
        <v>1173.0299999999997</v>
      </c>
      <c r="T247" s="89">
        <v>1250.0099999999998</v>
      </c>
      <c r="U247" s="89">
        <v>1326.9899999999998</v>
      </c>
      <c r="V247" s="89">
        <v>1403.9699999999998</v>
      </c>
      <c r="W247" s="89">
        <v>1480.9499999999998</v>
      </c>
      <c r="X247" s="89">
        <v>1557.9299999999998</v>
      </c>
      <c r="Y247" s="89">
        <v>1634.9099999999999</v>
      </c>
      <c r="Z247" s="89">
        <v>1711.8899999999999</v>
      </c>
      <c r="AA247" s="89">
        <v>1788.87</v>
      </c>
      <c r="AB247" s="89">
        <v>1871.4599999999998</v>
      </c>
      <c r="AC247" s="89">
        <v>1954.0499999999997</v>
      </c>
      <c r="AD247" s="89">
        <v>2036.6399999999996</v>
      </c>
      <c r="AE247" s="89">
        <v>2119.2299999999996</v>
      </c>
      <c r="AF247" s="89">
        <v>2201.8199999999997</v>
      </c>
      <c r="AG247" s="89">
        <v>2284.41</v>
      </c>
      <c r="AH247" s="89">
        <v>2367</v>
      </c>
      <c r="AI247" s="89">
        <v>2449.59</v>
      </c>
      <c r="AJ247" s="89">
        <v>2532.1800000000003</v>
      </c>
      <c r="AK247" s="89">
        <v>2614.7700000000004</v>
      </c>
      <c r="AL247" s="89">
        <v>2697.3600000000006</v>
      </c>
      <c r="AM247" s="89">
        <v>2779.9500000000007</v>
      </c>
      <c r="AN247" s="89">
        <v>2862.5400000000009</v>
      </c>
      <c r="AO247" s="89">
        <v>2945.130000000001</v>
      </c>
      <c r="AP247" s="89">
        <v>3027.7200000000012</v>
      </c>
      <c r="AQ247" s="89">
        <v>3110.3100000000013</v>
      </c>
      <c r="AR247" s="89">
        <v>3192.9000000000015</v>
      </c>
      <c r="AS247" s="89">
        <v>3275.4900000000016</v>
      </c>
      <c r="AT247" s="89">
        <v>3358.0800000000017</v>
      </c>
      <c r="AU247" s="89">
        <v>3440.6700000000019</v>
      </c>
      <c r="AV247" s="89">
        <v>3523.260000000002</v>
      </c>
      <c r="AW247" s="89">
        <v>3605.8500000000022</v>
      </c>
      <c r="AX247" s="89">
        <v>3688.4400000000023</v>
      </c>
      <c r="AY247" s="89">
        <v>3771.0300000000025</v>
      </c>
      <c r="AZ247" s="89">
        <v>3853.6200000000026</v>
      </c>
      <c r="BA247" s="89">
        <v>3936.2100000000028</v>
      </c>
      <c r="BB247" s="89">
        <v>4018.8000000000029</v>
      </c>
      <c r="BC247" s="89">
        <v>4101.3900000000031</v>
      </c>
      <c r="BD247" s="89">
        <v>4183.9800000000032</v>
      </c>
      <c r="BE247" s="89">
        <v>4266.5700000000033</v>
      </c>
      <c r="BF247" s="89">
        <v>4349.1600000000035</v>
      </c>
      <c r="BG247" s="89">
        <v>4431.7500000000036</v>
      </c>
      <c r="BH247" s="89">
        <v>4514.3400000000038</v>
      </c>
      <c r="BI247" s="89">
        <v>4596.9300000000039</v>
      </c>
      <c r="BJ247" s="89">
        <v>4679.5200000000041</v>
      </c>
      <c r="BK247" s="89">
        <v>4762.1100000000042</v>
      </c>
      <c r="BL247" s="89">
        <v>4844.7000000000044</v>
      </c>
      <c r="BM247" s="89">
        <v>4927.2900000000045</v>
      </c>
      <c r="BN247" s="89">
        <v>5009.8800000000047</v>
      </c>
      <c r="BO247" s="89">
        <v>5092.4700000000048</v>
      </c>
      <c r="BP247" s="89">
        <v>5175.0600000000049</v>
      </c>
      <c r="BQ247" s="89">
        <v>5257.6500000000051</v>
      </c>
      <c r="BR247" s="89">
        <v>5340.2400000000052</v>
      </c>
      <c r="BS247" s="89">
        <v>5422.8300000000054</v>
      </c>
      <c r="BT247" s="89">
        <v>5505.4200000000055</v>
      </c>
      <c r="BU247" s="89">
        <v>5588.0100000000057</v>
      </c>
      <c r="BV247" s="89">
        <v>5670.6000000000058</v>
      </c>
      <c r="BW247" s="89">
        <v>5753.190000000006</v>
      </c>
      <c r="BX247" s="111">
        <v>865.10999999999979</v>
      </c>
      <c r="BY247" s="111">
        <v>1788.87</v>
      </c>
      <c r="BZ247" s="111">
        <v>2779.9500000000007</v>
      </c>
      <c r="CA247" s="111">
        <v>3771.0300000000025</v>
      </c>
      <c r="CB247" s="111">
        <v>4762.1100000000042</v>
      </c>
      <c r="CC247" s="111">
        <v>5753.190000000006</v>
      </c>
      <c r="CD247" s="112">
        <v>412.69</v>
      </c>
      <c r="CE247" s="112">
        <v>1326.99</v>
      </c>
      <c r="CF247" s="112">
        <v>2284.41</v>
      </c>
      <c r="CG247" s="112">
        <v>3275.49</v>
      </c>
      <c r="CH247" s="112">
        <v>4266.57</v>
      </c>
      <c r="CI247" s="112">
        <v>5257.65</v>
      </c>
    </row>
    <row r="248" spans="1:87" x14ac:dyDescent="0.3">
      <c r="A248" s="189">
        <v>34899</v>
      </c>
      <c r="B248" s="180" t="s">
        <v>558</v>
      </c>
      <c r="C248" s="72">
        <v>2082110.3899999997</v>
      </c>
      <c r="D248" s="89">
        <v>2155365.6199999996</v>
      </c>
      <c r="E248" s="89">
        <v>2231301.0499999998</v>
      </c>
      <c r="F248" s="89">
        <v>2308341.6399999997</v>
      </c>
      <c r="G248" s="89">
        <v>2378481.8999999994</v>
      </c>
      <c r="H248" s="89">
        <v>2450784.4299999992</v>
      </c>
      <c r="I248" s="89">
        <v>2526399.7499999991</v>
      </c>
      <c r="J248" s="89">
        <v>2598567.6799999988</v>
      </c>
      <c r="K248" s="89">
        <v>2670033.919999999</v>
      </c>
      <c r="L248" s="89">
        <v>2748822.7099999986</v>
      </c>
      <c r="M248" s="89">
        <v>2821950.0899999989</v>
      </c>
      <c r="N248" s="89">
        <v>2895415.4099999988</v>
      </c>
      <c r="O248" s="89">
        <v>2972235.8199999984</v>
      </c>
      <c r="P248" s="89">
        <v>3046789.0099999984</v>
      </c>
      <c r="Q248" s="89">
        <v>3121342.1999999983</v>
      </c>
      <c r="R248" s="89">
        <v>3195895.3899999983</v>
      </c>
      <c r="S248" s="89">
        <v>3270448.5799999982</v>
      </c>
      <c r="T248" s="89">
        <v>3345001.7699999982</v>
      </c>
      <c r="U248" s="89">
        <v>3419554.9599999981</v>
      </c>
      <c r="V248" s="89">
        <v>3494108.149999998</v>
      </c>
      <c r="W248" s="89">
        <v>3568661.339999998</v>
      </c>
      <c r="X248" s="89">
        <v>3643214.5299999979</v>
      </c>
      <c r="Y248" s="89">
        <v>3868167.0399999982</v>
      </c>
      <c r="Z248" s="89">
        <v>4093388.299999998</v>
      </c>
      <c r="AA248" s="89">
        <v>4326803.6099999975</v>
      </c>
      <c r="AB248" s="89">
        <v>4566754.549999998</v>
      </c>
      <c r="AC248" s="89">
        <v>4807419.379999998</v>
      </c>
      <c r="AD248" s="89">
        <v>5412713.5999999978</v>
      </c>
      <c r="AE248" s="89">
        <v>6028166.5699999975</v>
      </c>
      <c r="AF248" s="89">
        <v>7094919.3199999975</v>
      </c>
      <c r="AG248" s="89">
        <v>8180769.5999999978</v>
      </c>
      <c r="AH248" s="89">
        <v>9270041.0999999978</v>
      </c>
      <c r="AI248" s="89">
        <v>10452136.489999998</v>
      </c>
      <c r="AJ248" s="89">
        <v>11634945.769999998</v>
      </c>
      <c r="AK248" s="89">
        <v>12818468.939999998</v>
      </c>
      <c r="AL248" s="89">
        <v>14002705.989999998</v>
      </c>
      <c r="AM248" s="89">
        <v>15187656.929999998</v>
      </c>
      <c r="AN248" s="89">
        <v>16414738.659999998</v>
      </c>
      <c r="AO248" s="89">
        <v>17642630.149999999</v>
      </c>
      <c r="AP248" s="89">
        <v>18871331.389999997</v>
      </c>
      <c r="AQ248" s="89">
        <v>20100842.379999995</v>
      </c>
      <c r="AR248" s="89">
        <v>21331163.119999994</v>
      </c>
      <c r="AS248" s="89">
        <v>22562293.609999992</v>
      </c>
      <c r="AT248" s="89">
        <v>23794233.859999992</v>
      </c>
      <c r="AU248" s="89">
        <v>25026983.859999992</v>
      </c>
      <c r="AV248" s="89">
        <v>26260543.609999992</v>
      </c>
      <c r="AW248" s="89">
        <v>27494913.109999992</v>
      </c>
      <c r="AX248" s="89">
        <v>28730092.369999994</v>
      </c>
      <c r="AY248" s="89">
        <v>29966081.379999995</v>
      </c>
      <c r="AZ248" s="89">
        <v>31202880.139999997</v>
      </c>
      <c r="BA248" s="89">
        <v>32441147.669999998</v>
      </c>
      <c r="BB248" s="89">
        <v>33680883.969999999</v>
      </c>
      <c r="BC248" s="89">
        <v>34922089.039999999</v>
      </c>
      <c r="BD248" s="89">
        <v>36164762.880000003</v>
      </c>
      <c r="BE248" s="89">
        <v>37408905.490000002</v>
      </c>
      <c r="BF248" s="89">
        <v>38654516.870000005</v>
      </c>
      <c r="BG248" s="89">
        <v>39901597.020000003</v>
      </c>
      <c r="BH248" s="89">
        <v>41150145.940000005</v>
      </c>
      <c r="BI248" s="89">
        <v>42400163.630000003</v>
      </c>
      <c r="BJ248" s="89">
        <v>43651650.090000004</v>
      </c>
      <c r="BK248" s="89">
        <v>44904605.32</v>
      </c>
      <c r="BL248" s="89">
        <v>46159029.32</v>
      </c>
      <c r="BM248" s="89">
        <v>47415585.770000003</v>
      </c>
      <c r="BN248" s="89">
        <v>48674274.670000002</v>
      </c>
      <c r="BO248" s="89">
        <v>49935096.020000003</v>
      </c>
      <c r="BP248" s="89">
        <v>51198049.830000006</v>
      </c>
      <c r="BQ248" s="89">
        <v>52463136.090000004</v>
      </c>
      <c r="BR248" s="89">
        <v>53730354.800000004</v>
      </c>
      <c r="BS248" s="89">
        <v>54999705.960000001</v>
      </c>
      <c r="BT248" s="89">
        <v>56271189.57</v>
      </c>
      <c r="BU248" s="89">
        <v>59514081.32</v>
      </c>
      <c r="BV248" s="89">
        <v>62848341.630000003</v>
      </c>
      <c r="BW248" s="89">
        <v>66273970.510000005</v>
      </c>
      <c r="BX248" s="111">
        <v>2972235.8199999984</v>
      </c>
      <c r="BY248" s="111">
        <v>4326803.6099999975</v>
      </c>
      <c r="BZ248" s="111">
        <v>15187656.929999998</v>
      </c>
      <c r="CA248" s="111">
        <v>29966081.379999995</v>
      </c>
      <c r="CB248" s="111">
        <v>44904605.32</v>
      </c>
      <c r="CC248" s="111">
        <v>66273970.510000005</v>
      </c>
      <c r="CD248" s="112">
        <v>2526139.2599999998</v>
      </c>
      <c r="CE248" s="112">
        <v>3489662.36</v>
      </c>
      <c r="CF248" s="112">
        <v>8752577.0700000003</v>
      </c>
      <c r="CG248" s="112">
        <v>22567961.879999999</v>
      </c>
      <c r="CH248" s="112">
        <v>37419186.880000003</v>
      </c>
      <c r="CI248" s="112">
        <v>53414416.990000002</v>
      </c>
    </row>
    <row r="249" spans="1:87" x14ac:dyDescent="0.3">
      <c r="A249" s="189">
        <v>35000</v>
      </c>
      <c r="B249" s="180" t="s">
        <v>559</v>
      </c>
      <c r="C249" s="72">
        <v>0</v>
      </c>
      <c r="D249" s="89">
        <v>0</v>
      </c>
      <c r="E249" s="89">
        <v>0</v>
      </c>
      <c r="F249" s="89">
        <v>0</v>
      </c>
      <c r="G249" s="89">
        <v>0</v>
      </c>
      <c r="H249" s="89">
        <v>0</v>
      </c>
      <c r="I249" s="89">
        <v>0</v>
      </c>
      <c r="J249" s="89">
        <v>0</v>
      </c>
      <c r="K249" s="89">
        <v>0</v>
      </c>
      <c r="L249" s="89">
        <v>0</v>
      </c>
      <c r="M249" s="89">
        <v>0</v>
      </c>
      <c r="N249" s="89">
        <v>0</v>
      </c>
      <c r="O249" s="89">
        <v>0</v>
      </c>
      <c r="P249" s="89">
        <v>0</v>
      </c>
      <c r="Q249" s="89">
        <v>0</v>
      </c>
      <c r="R249" s="89">
        <v>0</v>
      </c>
      <c r="S249" s="89">
        <v>0</v>
      </c>
      <c r="T249" s="89">
        <v>0</v>
      </c>
      <c r="U249" s="89">
        <v>0</v>
      </c>
      <c r="V249" s="89">
        <v>0</v>
      </c>
      <c r="W249" s="89">
        <v>0</v>
      </c>
      <c r="X249" s="89">
        <v>0</v>
      </c>
      <c r="Y249" s="89">
        <v>0</v>
      </c>
      <c r="Z249" s="89">
        <v>0</v>
      </c>
      <c r="AA249" s="89">
        <v>0</v>
      </c>
      <c r="AB249" s="89">
        <v>0</v>
      </c>
      <c r="AC249" s="89">
        <v>0</v>
      </c>
      <c r="AD249" s="89">
        <v>0</v>
      </c>
      <c r="AE249" s="89">
        <v>0</v>
      </c>
      <c r="AF249" s="89">
        <v>0</v>
      </c>
      <c r="AG249" s="89">
        <v>0</v>
      </c>
      <c r="AH249" s="89">
        <v>0</v>
      </c>
      <c r="AI249" s="89">
        <v>0</v>
      </c>
      <c r="AJ249" s="89">
        <v>0</v>
      </c>
      <c r="AK249" s="89">
        <v>0</v>
      </c>
      <c r="AL249" s="89">
        <v>0</v>
      </c>
      <c r="AM249" s="89">
        <v>0</v>
      </c>
      <c r="AN249" s="89">
        <v>0</v>
      </c>
      <c r="AO249" s="89">
        <v>0</v>
      </c>
      <c r="AP249" s="89">
        <v>0</v>
      </c>
      <c r="AQ249" s="89">
        <v>0</v>
      </c>
      <c r="AR249" s="89">
        <v>0</v>
      </c>
      <c r="AS249" s="89">
        <v>0</v>
      </c>
      <c r="AT249" s="89">
        <v>0</v>
      </c>
      <c r="AU249" s="89">
        <v>0</v>
      </c>
      <c r="AV249" s="89">
        <v>0</v>
      </c>
      <c r="AW249" s="89">
        <v>0</v>
      </c>
      <c r="AX249" s="89">
        <v>0</v>
      </c>
      <c r="AY249" s="89">
        <v>0</v>
      </c>
      <c r="AZ249" s="89">
        <v>0</v>
      </c>
      <c r="BA249" s="89">
        <v>0</v>
      </c>
      <c r="BB249" s="89">
        <v>0</v>
      </c>
      <c r="BC249" s="89">
        <v>0</v>
      </c>
      <c r="BD249" s="89">
        <v>0</v>
      </c>
      <c r="BE249" s="89">
        <v>0</v>
      </c>
      <c r="BF249" s="89">
        <v>0</v>
      </c>
      <c r="BG249" s="89">
        <v>0</v>
      </c>
      <c r="BH249" s="89">
        <v>0</v>
      </c>
      <c r="BI249" s="89">
        <v>0</v>
      </c>
      <c r="BJ249" s="89">
        <v>0</v>
      </c>
      <c r="BK249" s="89">
        <v>0</v>
      </c>
      <c r="BL249" s="89">
        <v>0</v>
      </c>
      <c r="BM249" s="89">
        <v>0</v>
      </c>
      <c r="BN249" s="89">
        <v>0</v>
      </c>
      <c r="BO249" s="89">
        <v>0</v>
      </c>
      <c r="BP249" s="89">
        <v>0</v>
      </c>
      <c r="BQ249" s="89">
        <v>0</v>
      </c>
      <c r="BR249" s="89">
        <v>0</v>
      </c>
      <c r="BS249" s="89">
        <v>0</v>
      </c>
      <c r="BT249" s="89">
        <v>0</v>
      </c>
      <c r="BU249" s="89">
        <v>0</v>
      </c>
      <c r="BV249" s="89">
        <v>0</v>
      </c>
      <c r="BW249" s="89">
        <v>0</v>
      </c>
      <c r="BX249" s="111">
        <v>0</v>
      </c>
      <c r="BY249" s="111">
        <v>0</v>
      </c>
      <c r="BZ249" s="111">
        <v>0</v>
      </c>
      <c r="CA249" s="111">
        <v>0</v>
      </c>
      <c r="CB249" s="111">
        <v>0</v>
      </c>
      <c r="CC249" s="111">
        <v>0</v>
      </c>
      <c r="CD249" s="112">
        <v>0</v>
      </c>
      <c r="CE249" s="112">
        <v>0</v>
      </c>
      <c r="CF249" s="112">
        <v>0</v>
      </c>
      <c r="CG249" s="112">
        <v>0</v>
      </c>
      <c r="CH249" s="112">
        <v>0</v>
      </c>
      <c r="CI249" s="112">
        <v>0</v>
      </c>
    </row>
    <row r="250" spans="1:87" x14ac:dyDescent="0.3">
      <c r="A250" s="189">
        <v>35001</v>
      </c>
      <c r="B250" s="180" t="s">
        <v>560</v>
      </c>
      <c r="C250" s="72">
        <v>4772687.3100000024</v>
      </c>
      <c r="D250" s="89">
        <v>4785863.0900000026</v>
      </c>
      <c r="E250" s="89">
        <v>4799038.8700000029</v>
      </c>
      <c r="F250" s="89">
        <v>4812214.6500000032</v>
      </c>
      <c r="G250" s="89">
        <v>4825390.4300000034</v>
      </c>
      <c r="H250" s="89">
        <v>4838566.2100000037</v>
      </c>
      <c r="I250" s="89">
        <v>4851741.9900000039</v>
      </c>
      <c r="J250" s="89">
        <v>4864917.7700000042</v>
      </c>
      <c r="K250" s="89">
        <v>4878093.5500000045</v>
      </c>
      <c r="L250" s="89">
        <v>4891269.3300000047</v>
      </c>
      <c r="M250" s="89">
        <v>4904445.110000005</v>
      </c>
      <c r="N250" s="89">
        <v>4917620.8900000053</v>
      </c>
      <c r="O250" s="89">
        <v>4930796.6700000055</v>
      </c>
      <c r="P250" s="89">
        <v>4943972.4500000058</v>
      </c>
      <c r="Q250" s="89">
        <v>4957148.230000006</v>
      </c>
      <c r="R250" s="89">
        <v>4970324.0100000063</v>
      </c>
      <c r="S250" s="89">
        <v>4983499.7900000066</v>
      </c>
      <c r="T250" s="89">
        <v>4996675.5700000068</v>
      </c>
      <c r="U250" s="89">
        <v>5009851.3500000071</v>
      </c>
      <c r="V250" s="89">
        <v>5023027.1300000073</v>
      </c>
      <c r="W250" s="89">
        <v>5036202.9100000076</v>
      </c>
      <c r="X250" s="89">
        <v>5049378.6900000079</v>
      </c>
      <c r="Y250" s="89">
        <v>5062554.4700000081</v>
      </c>
      <c r="Z250" s="89">
        <v>5075730.2500000084</v>
      </c>
      <c r="AA250" s="89">
        <v>5088906.0300000086</v>
      </c>
      <c r="AB250" s="89">
        <v>5104514.2600000091</v>
      </c>
      <c r="AC250" s="89">
        <v>5120122.4900000095</v>
      </c>
      <c r="AD250" s="89">
        <v>5135730.72000001</v>
      </c>
      <c r="AE250" s="89">
        <v>5151338.9500000104</v>
      </c>
      <c r="AF250" s="89">
        <v>5166947.1800000109</v>
      </c>
      <c r="AG250" s="89">
        <v>5182555.4100000113</v>
      </c>
      <c r="AH250" s="89">
        <v>5198163.6400000118</v>
      </c>
      <c r="AI250" s="89">
        <v>5213771.8700000122</v>
      </c>
      <c r="AJ250" s="89">
        <v>5229380.1000000127</v>
      </c>
      <c r="AK250" s="89">
        <v>5244988.3300000131</v>
      </c>
      <c r="AL250" s="89">
        <v>5260596.5600000136</v>
      </c>
      <c r="AM250" s="89">
        <v>5276204.790000014</v>
      </c>
      <c r="AN250" s="89">
        <v>5291813.0200000145</v>
      </c>
      <c r="AO250" s="89">
        <v>5307421.2500000149</v>
      </c>
      <c r="AP250" s="89">
        <v>5323029.4800000153</v>
      </c>
      <c r="AQ250" s="89">
        <v>5338637.7100000158</v>
      </c>
      <c r="AR250" s="89">
        <v>5354245.9400000162</v>
      </c>
      <c r="AS250" s="89">
        <v>5369854.1700000167</v>
      </c>
      <c r="AT250" s="89">
        <v>5385462.4000000171</v>
      </c>
      <c r="AU250" s="89">
        <v>5401070.6300000176</v>
      </c>
      <c r="AV250" s="89">
        <v>5416678.860000018</v>
      </c>
      <c r="AW250" s="89">
        <v>5432287.0900000185</v>
      </c>
      <c r="AX250" s="89">
        <v>5447895.3200000189</v>
      </c>
      <c r="AY250" s="89">
        <v>5463503.5500000194</v>
      </c>
      <c r="AZ250" s="89">
        <v>5479111.7800000198</v>
      </c>
      <c r="BA250" s="89">
        <v>5494720.0100000203</v>
      </c>
      <c r="BB250" s="89">
        <v>5510328.2400000207</v>
      </c>
      <c r="BC250" s="89">
        <v>5525936.4700000212</v>
      </c>
      <c r="BD250" s="89">
        <v>5541544.7000000216</v>
      </c>
      <c r="BE250" s="89">
        <v>5557152.9300000221</v>
      </c>
      <c r="BF250" s="89">
        <v>5572761.1600000225</v>
      </c>
      <c r="BG250" s="89">
        <v>5588369.3900000229</v>
      </c>
      <c r="BH250" s="89">
        <v>5603977.6200000234</v>
      </c>
      <c r="BI250" s="89">
        <v>5619585.8500000238</v>
      </c>
      <c r="BJ250" s="89">
        <v>5635194.0800000243</v>
      </c>
      <c r="BK250" s="89">
        <v>5650802.3100000247</v>
      </c>
      <c r="BL250" s="89">
        <v>5666410.5400000252</v>
      </c>
      <c r="BM250" s="89">
        <v>5682018.7700000256</v>
      </c>
      <c r="BN250" s="89">
        <v>5697627.0000000261</v>
      </c>
      <c r="BO250" s="89">
        <v>5713235.2300000265</v>
      </c>
      <c r="BP250" s="89">
        <v>5728843.460000027</v>
      </c>
      <c r="BQ250" s="89">
        <v>5744451.6900000274</v>
      </c>
      <c r="BR250" s="89">
        <v>5760059.9200000279</v>
      </c>
      <c r="BS250" s="89">
        <v>5775668.1500000283</v>
      </c>
      <c r="BT250" s="89">
        <v>5791276.3800000288</v>
      </c>
      <c r="BU250" s="89">
        <v>5806884.6100000292</v>
      </c>
      <c r="BV250" s="89">
        <v>5822492.8400000297</v>
      </c>
      <c r="BW250" s="89">
        <v>5838101.0700000301</v>
      </c>
      <c r="BX250" s="111">
        <v>4930796.6700000055</v>
      </c>
      <c r="BY250" s="111">
        <v>5088906.0300000086</v>
      </c>
      <c r="BZ250" s="111">
        <v>5276204.790000014</v>
      </c>
      <c r="CA250" s="111">
        <v>5463503.5500000194</v>
      </c>
      <c r="CB250" s="111">
        <v>5650802.3100000247</v>
      </c>
      <c r="CC250" s="111">
        <v>5838101.0700000301</v>
      </c>
      <c r="CD250" s="112">
        <v>4851741.99</v>
      </c>
      <c r="CE250" s="112">
        <v>5009851.3499999996</v>
      </c>
      <c r="CF250" s="112">
        <v>5182555.41</v>
      </c>
      <c r="CG250" s="112">
        <v>5369854.1699999999</v>
      </c>
      <c r="CH250" s="112">
        <v>5557152.9299999997</v>
      </c>
      <c r="CI250" s="112">
        <v>5744451.6900000004</v>
      </c>
    </row>
    <row r="251" spans="1:87" x14ac:dyDescent="0.3">
      <c r="A251" s="189">
        <v>35100</v>
      </c>
      <c r="B251" s="180" t="s">
        <v>561</v>
      </c>
      <c r="C251" s="72">
        <v>0</v>
      </c>
      <c r="D251" s="89">
        <v>0</v>
      </c>
      <c r="E251" s="89">
        <v>0</v>
      </c>
      <c r="F251" s="89">
        <v>0</v>
      </c>
      <c r="G251" s="89">
        <v>0</v>
      </c>
      <c r="H251" s="89">
        <v>0</v>
      </c>
      <c r="I251" s="89">
        <v>0</v>
      </c>
      <c r="J251" s="89">
        <v>0</v>
      </c>
      <c r="K251" s="89">
        <v>0</v>
      </c>
      <c r="L251" s="89">
        <v>0</v>
      </c>
      <c r="M251" s="89">
        <v>0</v>
      </c>
      <c r="N251" s="89">
        <v>0</v>
      </c>
      <c r="O251" s="89">
        <v>0</v>
      </c>
      <c r="P251" s="89">
        <v>0</v>
      </c>
      <c r="Q251" s="89">
        <v>0</v>
      </c>
      <c r="R251" s="89">
        <v>0</v>
      </c>
      <c r="S251" s="89">
        <v>0</v>
      </c>
      <c r="T251" s="89">
        <v>0</v>
      </c>
      <c r="U251" s="89">
        <v>0</v>
      </c>
      <c r="V251" s="89">
        <v>0</v>
      </c>
      <c r="W251" s="89">
        <v>0</v>
      </c>
      <c r="X251" s="89">
        <v>0</v>
      </c>
      <c r="Y251" s="89">
        <v>0</v>
      </c>
      <c r="Z251" s="89">
        <v>0</v>
      </c>
      <c r="AA251" s="89">
        <v>0</v>
      </c>
      <c r="AB251" s="89">
        <v>0</v>
      </c>
      <c r="AC251" s="89">
        <v>0</v>
      </c>
      <c r="AD251" s="89">
        <v>0</v>
      </c>
      <c r="AE251" s="89">
        <v>0</v>
      </c>
      <c r="AF251" s="89">
        <v>0</v>
      </c>
      <c r="AG251" s="89">
        <v>0</v>
      </c>
      <c r="AH251" s="89">
        <v>0</v>
      </c>
      <c r="AI251" s="89">
        <v>0</v>
      </c>
      <c r="AJ251" s="89">
        <v>0</v>
      </c>
      <c r="AK251" s="89">
        <v>0</v>
      </c>
      <c r="AL251" s="89">
        <v>0</v>
      </c>
      <c r="AM251" s="89">
        <v>0</v>
      </c>
      <c r="AN251" s="89">
        <v>0</v>
      </c>
      <c r="AO251" s="89">
        <v>0</v>
      </c>
      <c r="AP251" s="89">
        <v>0</v>
      </c>
      <c r="AQ251" s="89">
        <v>0</v>
      </c>
      <c r="AR251" s="89">
        <v>0</v>
      </c>
      <c r="AS251" s="89">
        <v>0</v>
      </c>
      <c r="AT251" s="89">
        <v>0</v>
      </c>
      <c r="AU251" s="89">
        <v>0</v>
      </c>
      <c r="AV251" s="89">
        <v>0</v>
      </c>
      <c r="AW251" s="89">
        <v>0</v>
      </c>
      <c r="AX251" s="89">
        <v>0</v>
      </c>
      <c r="AY251" s="89">
        <v>0</v>
      </c>
      <c r="AZ251" s="89">
        <v>0</v>
      </c>
      <c r="BA251" s="89">
        <v>0</v>
      </c>
      <c r="BB251" s="89">
        <v>0</v>
      </c>
      <c r="BC251" s="89">
        <v>0</v>
      </c>
      <c r="BD251" s="89">
        <v>0</v>
      </c>
      <c r="BE251" s="89">
        <v>0</v>
      </c>
      <c r="BF251" s="89">
        <v>0</v>
      </c>
      <c r="BG251" s="89">
        <v>0</v>
      </c>
      <c r="BH251" s="89">
        <v>0</v>
      </c>
      <c r="BI251" s="89">
        <v>0</v>
      </c>
      <c r="BJ251" s="89">
        <v>0</v>
      </c>
      <c r="BK251" s="89">
        <v>0</v>
      </c>
      <c r="BL251" s="89">
        <v>0</v>
      </c>
      <c r="BM251" s="89">
        <v>0</v>
      </c>
      <c r="BN251" s="89">
        <v>0</v>
      </c>
      <c r="BO251" s="89">
        <v>0</v>
      </c>
      <c r="BP251" s="89">
        <v>0</v>
      </c>
      <c r="BQ251" s="89">
        <v>0</v>
      </c>
      <c r="BR251" s="89">
        <v>0</v>
      </c>
      <c r="BS251" s="89">
        <v>0</v>
      </c>
      <c r="BT251" s="89">
        <v>0</v>
      </c>
      <c r="BU251" s="89">
        <v>0</v>
      </c>
      <c r="BV251" s="89">
        <v>0</v>
      </c>
      <c r="BW251" s="89">
        <v>0</v>
      </c>
      <c r="BX251" s="111">
        <v>0</v>
      </c>
      <c r="BY251" s="111">
        <v>0</v>
      </c>
      <c r="BZ251" s="111">
        <v>0</v>
      </c>
      <c r="CA251" s="111">
        <v>0</v>
      </c>
      <c r="CB251" s="111">
        <v>0</v>
      </c>
      <c r="CC251" s="111">
        <v>0</v>
      </c>
      <c r="CD251" s="112">
        <v>0</v>
      </c>
      <c r="CE251" s="112">
        <v>0</v>
      </c>
      <c r="CF251" s="112">
        <v>0</v>
      </c>
      <c r="CG251" s="112">
        <v>0</v>
      </c>
      <c r="CH251" s="112">
        <v>0</v>
      </c>
      <c r="CI251" s="112">
        <v>0</v>
      </c>
    </row>
    <row r="252" spans="1:87" x14ac:dyDescent="0.3">
      <c r="A252" s="189">
        <v>35200</v>
      </c>
      <c r="B252" s="180" t="s">
        <v>562</v>
      </c>
      <c r="C252" s="72">
        <v>13478499.870000001</v>
      </c>
      <c r="D252" s="89">
        <v>13578760.710000001</v>
      </c>
      <c r="E252" s="89">
        <v>13682985.66</v>
      </c>
      <c r="F252" s="89">
        <v>13792588.93</v>
      </c>
      <c r="G252" s="89">
        <v>13904457.75</v>
      </c>
      <c r="H252" s="89">
        <v>14013833.58</v>
      </c>
      <c r="I252" s="89">
        <v>14125712.689999999</v>
      </c>
      <c r="J252" s="89">
        <v>14227929.569999998</v>
      </c>
      <c r="K252" s="89">
        <v>14340057.119999999</v>
      </c>
      <c r="L252" s="89">
        <v>14452207.889999999</v>
      </c>
      <c r="M252" s="89">
        <v>14564358.659999998</v>
      </c>
      <c r="N252" s="89">
        <v>14676509.459999999</v>
      </c>
      <c r="O252" s="89">
        <v>14788660.42</v>
      </c>
      <c r="P252" s="89">
        <v>14900850.32</v>
      </c>
      <c r="Q252" s="89">
        <v>15013040.220000001</v>
      </c>
      <c r="R252" s="89">
        <v>15125230.120000001</v>
      </c>
      <c r="S252" s="89">
        <v>15237420.020000001</v>
      </c>
      <c r="T252" s="89">
        <v>15349609.920000002</v>
      </c>
      <c r="U252" s="89">
        <v>15461799.820000002</v>
      </c>
      <c r="V252" s="89">
        <v>15573989.720000003</v>
      </c>
      <c r="W252" s="89">
        <v>15688405.790000003</v>
      </c>
      <c r="X252" s="89">
        <v>15802821.860000003</v>
      </c>
      <c r="Y252" s="89">
        <v>15917237.930000003</v>
      </c>
      <c r="Z252" s="89">
        <v>16031654.000000004</v>
      </c>
      <c r="AA252" s="89">
        <v>16146070.070000004</v>
      </c>
      <c r="AB252" s="89">
        <v>16284005.000000004</v>
      </c>
      <c r="AC252" s="89">
        <v>16421939.930000003</v>
      </c>
      <c r="AD252" s="89">
        <v>16559874.860000003</v>
      </c>
      <c r="AE252" s="89">
        <v>16697809.790000003</v>
      </c>
      <c r="AF252" s="89">
        <v>16835744.720000003</v>
      </c>
      <c r="AG252" s="89">
        <v>16973679.650000002</v>
      </c>
      <c r="AH252" s="89">
        <v>17111614.580000002</v>
      </c>
      <c r="AI252" s="89">
        <v>17249549.510000002</v>
      </c>
      <c r="AJ252" s="89">
        <v>17387484.440000001</v>
      </c>
      <c r="AK252" s="89">
        <v>17525419.370000001</v>
      </c>
      <c r="AL252" s="89">
        <v>17663354.300000001</v>
      </c>
      <c r="AM252" s="89">
        <v>17801289.23</v>
      </c>
      <c r="AN252" s="89">
        <v>17939224.16</v>
      </c>
      <c r="AO252" s="89">
        <v>18077159.09</v>
      </c>
      <c r="AP252" s="89">
        <v>18215094.02</v>
      </c>
      <c r="AQ252" s="89">
        <v>18353028.949999999</v>
      </c>
      <c r="AR252" s="89">
        <v>18490963.879999999</v>
      </c>
      <c r="AS252" s="89">
        <v>18628898.809999999</v>
      </c>
      <c r="AT252" s="89">
        <v>18766833.739999998</v>
      </c>
      <c r="AU252" s="89">
        <v>18904768.669999998</v>
      </c>
      <c r="AV252" s="89">
        <v>19042703.599999998</v>
      </c>
      <c r="AW252" s="89">
        <v>19180638.529999997</v>
      </c>
      <c r="AX252" s="89">
        <v>19318573.459999997</v>
      </c>
      <c r="AY252" s="89">
        <v>19456508.389999997</v>
      </c>
      <c r="AZ252" s="89">
        <v>19594443.319999997</v>
      </c>
      <c r="BA252" s="89">
        <v>19732378.249999996</v>
      </c>
      <c r="BB252" s="89">
        <v>19870313.179999996</v>
      </c>
      <c r="BC252" s="89">
        <v>20008248.109999996</v>
      </c>
      <c r="BD252" s="89">
        <v>20146183.039999995</v>
      </c>
      <c r="BE252" s="89">
        <v>20284117.969999995</v>
      </c>
      <c r="BF252" s="89">
        <v>20422052.899999995</v>
      </c>
      <c r="BG252" s="89">
        <v>20559987.829999994</v>
      </c>
      <c r="BH252" s="89">
        <v>20697922.759999994</v>
      </c>
      <c r="BI252" s="89">
        <v>20835857.689999994</v>
      </c>
      <c r="BJ252" s="89">
        <v>20973792.619999994</v>
      </c>
      <c r="BK252" s="89">
        <v>21111727.549999993</v>
      </c>
      <c r="BL252" s="89">
        <v>21249662.479999993</v>
      </c>
      <c r="BM252" s="89">
        <v>21387597.409999993</v>
      </c>
      <c r="BN252" s="89">
        <v>21525532.339999992</v>
      </c>
      <c r="BO252" s="89">
        <v>21663467.269999992</v>
      </c>
      <c r="BP252" s="89">
        <v>21801402.199999992</v>
      </c>
      <c r="BQ252" s="89">
        <v>21939337.129999992</v>
      </c>
      <c r="BR252" s="89">
        <v>22077272.059999991</v>
      </c>
      <c r="BS252" s="89">
        <v>22215206.989999991</v>
      </c>
      <c r="BT252" s="89">
        <v>22353141.919999991</v>
      </c>
      <c r="BU252" s="89">
        <v>22491076.84999999</v>
      </c>
      <c r="BV252" s="89">
        <v>22629011.77999999</v>
      </c>
      <c r="BW252" s="89">
        <v>22766946.70999999</v>
      </c>
      <c r="BX252" s="111">
        <v>14788660.42</v>
      </c>
      <c r="BY252" s="111">
        <v>16146070.070000004</v>
      </c>
      <c r="BZ252" s="111">
        <v>17801289.23</v>
      </c>
      <c r="CA252" s="111">
        <v>19456508.389999997</v>
      </c>
      <c r="CB252" s="111">
        <v>21111727.549999993</v>
      </c>
      <c r="CC252" s="111">
        <v>22766946.70999999</v>
      </c>
      <c r="CD252" s="112">
        <v>14125120.18</v>
      </c>
      <c r="CE252" s="112">
        <v>15464368.48</v>
      </c>
      <c r="CF252" s="112">
        <v>16973679.649999999</v>
      </c>
      <c r="CG252" s="112">
        <v>18628898.809999999</v>
      </c>
      <c r="CH252" s="112">
        <v>20284117.969999999</v>
      </c>
      <c r="CI252" s="112">
        <v>21939337.129999999</v>
      </c>
    </row>
    <row r="253" spans="1:87" x14ac:dyDescent="0.3">
      <c r="A253" s="189">
        <v>35300</v>
      </c>
      <c r="B253" s="180" t="s">
        <v>563</v>
      </c>
      <c r="C253" s="72">
        <v>83516877.629999995</v>
      </c>
      <c r="D253" s="89">
        <v>84087114.029999986</v>
      </c>
      <c r="E253" s="89">
        <v>84555776.290000007</v>
      </c>
      <c r="F253" s="89">
        <v>85381222.000000015</v>
      </c>
      <c r="G253" s="89">
        <v>85852259.960000038</v>
      </c>
      <c r="H253" s="89">
        <v>86705620.650000036</v>
      </c>
      <c r="I253" s="89">
        <v>87077796.840000048</v>
      </c>
      <c r="J253" s="89">
        <v>87433481.840000048</v>
      </c>
      <c r="K253" s="89">
        <v>88076264.760000035</v>
      </c>
      <c r="L253" s="89">
        <v>88998796.340000033</v>
      </c>
      <c r="M253" s="89">
        <v>87607777.840000033</v>
      </c>
      <c r="N253" s="89">
        <v>87647018.39000003</v>
      </c>
      <c r="O253" s="89">
        <v>87883630.920000032</v>
      </c>
      <c r="P253" s="89">
        <v>88676548.47070004</v>
      </c>
      <c r="Q253" s="89">
        <v>88422317.096700028</v>
      </c>
      <c r="R253" s="89">
        <v>89125735.517400026</v>
      </c>
      <c r="S253" s="89">
        <v>89863476.024300039</v>
      </c>
      <c r="T253" s="89">
        <v>90685301.227300033</v>
      </c>
      <c r="U253" s="89">
        <v>91272055.421000034</v>
      </c>
      <c r="V253" s="89">
        <v>92122294.253900036</v>
      </c>
      <c r="W253" s="89">
        <v>92941561.997500032</v>
      </c>
      <c r="X253" s="89">
        <v>93779536.230800033</v>
      </c>
      <c r="Y253" s="89">
        <v>94632705.258500025</v>
      </c>
      <c r="Z253" s="89">
        <v>95494697.742700011</v>
      </c>
      <c r="AA253" s="89">
        <v>95817470.748700008</v>
      </c>
      <c r="AB253" s="89">
        <v>96632177.218700007</v>
      </c>
      <c r="AC253" s="89">
        <v>97455628.718700007</v>
      </c>
      <c r="AD253" s="89">
        <v>98282178.16870001</v>
      </c>
      <c r="AE253" s="89">
        <v>98607490.424300015</v>
      </c>
      <c r="AF253" s="89">
        <v>98777991.85620001</v>
      </c>
      <c r="AG253" s="89">
        <v>99192067.873999998</v>
      </c>
      <c r="AH253" s="89">
        <v>100029618.10259999</v>
      </c>
      <c r="AI253" s="89">
        <v>100847923.87369999</v>
      </c>
      <c r="AJ253" s="89">
        <v>101664116.03789999</v>
      </c>
      <c r="AK253" s="89">
        <v>102506141.18789998</v>
      </c>
      <c r="AL253" s="89">
        <v>103345892.53949998</v>
      </c>
      <c r="AM253" s="89">
        <v>101082962.27949998</v>
      </c>
      <c r="AN253" s="89">
        <v>101961156.44499998</v>
      </c>
      <c r="AO253" s="89">
        <v>102839906.48049997</v>
      </c>
      <c r="AP253" s="89">
        <v>103719212.38599996</v>
      </c>
      <c r="AQ253" s="89">
        <v>104599074.16149996</v>
      </c>
      <c r="AR253" s="89">
        <v>104985485.03699997</v>
      </c>
      <c r="AS253" s="89">
        <v>105476850.68249997</v>
      </c>
      <c r="AT253" s="89">
        <v>106138682.15799998</v>
      </c>
      <c r="AU253" s="89">
        <v>107029618.33349998</v>
      </c>
      <c r="AV253" s="89">
        <v>107931275.67899999</v>
      </c>
      <c r="AW253" s="89">
        <v>108806416.36449999</v>
      </c>
      <c r="AX253" s="89">
        <v>109709040.38</v>
      </c>
      <c r="AY253" s="89">
        <v>109972153.60009998</v>
      </c>
      <c r="AZ253" s="89">
        <v>109907075.30319998</v>
      </c>
      <c r="BA253" s="89">
        <v>110842233.40629998</v>
      </c>
      <c r="BB253" s="89">
        <v>111777861.66939998</v>
      </c>
      <c r="BC253" s="89">
        <v>112713960.09249999</v>
      </c>
      <c r="BD253" s="89">
        <v>113642428.67559999</v>
      </c>
      <c r="BE253" s="89">
        <v>113938024.18869999</v>
      </c>
      <c r="BF253" s="89">
        <v>114623692.45179999</v>
      </c>
      <c r="BG253" s="89">
        <v>115546938.20489998</v>
      </c>
      <c r="BH253" s="89">
        <v>116485312.63799998</v>
      </c>
      <c r="BI253" s="89">
        <v>117424270.07109998</v>
      </c>
      <c r="BJ253" s="89">
        <v>118373935.50419998</v>
      </c>
      <c r="BK253" s="89">
        <v>116712409.3673</v>
      </c>
      <c r="BL253" s="89">
        <v>117641441.04930001</v>
      </c>
      <c r="BM253" s="89">
        <v>118571506.89130002</v>
      </c>
      <c r="BN253" s="89">
        <v>119502606.90330003</v>
      </c>
      <c r="BO253" s="89">
        <v>120434741.07530004</v>
      </c>
      <c r="BP253" s="89">
        <v>121367909.41730005</v>
      </c>
      <c r="BQ253" s="89">
        <v>122301782.32930006</v>
      </c>
      <c r="BR253" s="89">
        <v>123237022.67130007</v>
      </c>
      <c r="BS253" s="89">
        <v>124173297.17330009</v>
      </c>
      <c r="BT253" s="89">
        <v>124895449.59530009</v>
      </c>
      <c r="BU253" s="89">
        <v>125835332.72730011</v>
      </c>
      <c r="BV253" s="89">
        <v>126776273.32930012</v>
      </c>
      <c r="BW253" s="89">
        <v>126943876.55670013</v>
      </c>
      <c r="BX253" s="111">
        <v>87883630.920000032</v>
      </c>
      <c r="BY253" s="111">
        <v>95817470.748700008</v>
      </c>
      <c r="BZ253" s="111">
        <v>101082962.27949998</v>
      </c>
      <c r="CA253" s="111">
        <v>109972153.60009998</v>
      </c>
      <c r="CB253" s="111">
        <v>116712409.3673</v>
      </c>
      <c r="CC253" s="111">
        <v>126943876.55670013</v>
      </c>
      <c r="CD253" s="112">
        <v>86524895.189999998</v>
      </c>
      <c r="CE253" s="112">
        <v>91593640.840000004</v>
      </c>
      <c r="CF253" s="112">
        <v>99557050.689999998</v>
      </c>
      <c r="CG253" s="112">
        <v>105711679.54000001</v>
      </c>
      <c r="CH253" s="112">
        <v>113996945.78</v>
      </c>
      <c r="CI253" s="112">
        <v>122184126.84999999</v>
      </c>
    </row>
    <row r="254" spans="1:87" x14ac:dyDescent="0.3">
      <c r="A254" s="189">
        <v>35400</v>
      </c>
      <c r="B254" s="180" t="s">
        <v>564</v>
      </c>
      <c r="C254" s="72">
        <v>4996115.009999997</v>
      </c>
      <c r="D254" s="89">
        <v>5007996.4799999967</v>
      </c>
      <c r="E254" s="89">
        <v>5019877.9499999965</v>
      </c>
      <c r="F254" s="89">
        <v>5031759.4199999962</v>
      </c>
      <c r="G254" s="89">
        <v>5043640.8899999959</v>
      </c>
      <c r="H254" s="89">
        <v>5055522.3599999957</v>
      </c>
      <c r="I254" s="89">
        <v>5067403.8299999954</v>
      </c>
      <c r="J254" s="89">
        <v>5079285.2999999952</v>
      </c>
      <c r="K254" s="89">
        <v>5091166.7699999949</v>
      </c>
      <c r="L254" s="89">
        <v>5103048.2399999946</v>
      </c>
      <c r="M254" s="89">
        <v>5114929.7099999944</v>
      </c>
      <c r="N254" s="89">
        <v>5126811.1799999941</v>
      </c>
      <c r="O254" s="89">
        <v>5138692.6499999939</v>
      </c>
      <c r="P254" s="89">
        <v>5150574.1199999936</v>
      </c>
      <c r="Q254" s="89">
        <v>5162455.5899999933</v>
      </c>
      <c r="R254" s="89">
        <v>5174337.0599999931</v>
      </c>
      <c r="S254" s="89">
        <v>5186218.5299999928</v>
      </c>
      <c r="T254" s="89">
        <v>5198099.9999999925</v>
      </c>
      <c r="U254" s="89">
        <v>5209981.4699999923</v>
      </c>
      <c r="V254" s="89">
        <v>5221862.939999992</v>
      </c>
      <c r="W254" s="89">
        <v>5233744.4099999918</v>
      </c>
      <c r="X254" s="89">
        <v>5245625.8799999915</v>
      </c>
      <c r="Y254" s="89">
        <v>5257507.3499999912</v>
      </c>
      <c r="Z254" s="89">
        <v>5269388.819999991</v>
      </c>
      <c r="AA254" s="89">
        <v>5281270.2899999907</v>
      </c>
      <c r="AB254" s="89">
        <v>5286744.2599999905</v>
      </c>
      <c r="AC254" s="89">
        <v>5292218.2299999902</v>
      </c>
      <c r="AD254" s="89">
        <v>5297692.1999999899</v>
      </c>
      <c r="AE254" s="89">
        <v>5303166.1699999897</v>
      </c>
      <c r="AF254" s="89">
        <v>5308640.1399999894</v>
      </c>
      <c r="AG254" s="89">
        <v>5314114.1099999892</v>
      </c>
      <c r="AH254" s="89">
        <v>5319588.0799999889</v>
      </c>
      <c r="AI254" s="89">
        <v>5325062.0499999886</v>
      </c>
      <c r="AJ254" s="89">
        <v>5330536.0199999884</v>
      </c>
      <c r="AK254" s="89">
        <v>5336009.9899999881</v>
      </c>
      <c r="AL254" s="89">
        <v>5341483.9599999879</v>
      </c>
      <c r="AM254" s="89">
        <v>5346957.9299999876</v>
      </c>
      <c r="AN254" s="89">
        <v>5352431.8999999873</v>
      </c>
      <c r="AO254" s="89">
        <v>5357905.8699999871</v>
      </c>
      <c r="AP254" s="89">
        <v>5363379.8399999868</v>
      </c>
      <c r="AQ254" s="89">
        <v>5368853.8099999866</v>
      </c>
      <c r="AR254" s="89">
        <v>5374327.7799999863</v>
      </c>
      <c r="AS254" s="89">
        <v>5379801.749999986</v>
      </c>
      <c r="AT254" s="89">
        <v>5385275.7199999858</v>
      </c>
      <c r="AU254" s="89">
        <v>5390749.6899999855</v>
      </c>
      <c r="AV254" s="89">
        <v>5396223.6599999852</v>
      </c>
      <c r="AW254" s="89">
        <v>5401697.629999985</v>
      </c>
      <c r="AX254" s="89">
        <v>5407171.5999999847</v>
      </c>
      <c r="AY254" s="89">
        <v>5412645.5699999845</v>
      </c>
      <c r="AZ254" s="89">
        <v>5418119.5399999842</v>
      </c>
      <c r="BA254" s="89">
        <v>5423593.5099999839</v>
      </c>
      <c r="BB254" s="89">
        <v>5429067.4799999837</v>
      </c>
      <c r="BC254" s="89">
        <v>5434541.4499999834</v>
      </c>
      <c r="BD254" s="89">
        <v>5440015.4199999832</v>
      </c>
      <c r="BE254" s="89">
        <v>5445489.3899999829</v>
      </c>
      <c r="BF254" s="89">
        <v>5450963.3599999826</v>
      </c>
      <c r="BG254" s="89">
        <v>5456437.3299999824</v>
      </c>
      <c r="BH254" s="89">
        <v>5461911.2999999821</v>
      </c>
      <c r="BI254" s="89">
        <v>5467385.2699999819</v>
      </c>
      <c r="BJ254" s="89">
        <v>5472859.2399999816</v>
      </c>
      <c r="BK254" s="89">
        <v>5478333.2099999813</v>
      </c>
      <c r="BL254" s="89">
        <v>5483807.1799999811</v>
      </c>
      <c r="BM254" s="89">
        <v>5489281.1499999808</v>
      </c>
      <c r="BN254" s="89">
        <v>5494755.1199999806</v>
      </c>
      <c r="BO254" s="89">
        <v>5500229.0899999803</v>
      </c>
      <c r="BP254" s="89">
        <v>5505703.05999998</v>
      </c>
      <c r="BQ254" s="89">
        <v>5511177.0299999798</v>
      </c>
      <c r="BR254" s="89">
        <v>5516650.9999999795</v>
      </c>
      <c r="BS254" s="89">
        <v>5522124.9699999793</v>
      </c>
      <c r="BT254" s="89">
        <v>5527598.939999979</v>
      </c>
      <c r="BU254" s="89">
        <v>5533072.9099999787</v>
      </c>
      <c r="BV254" s="89">
        <v>5538546.8799999785</v>
      </c>
      <c r="BW254" s="89">
        <v>5544020.8499999782</v>
      </c>
      <c r="BX254" s="111">
        <v>5138692.6499999939</v>
      </c>
      <c r="BY254" s="111">
        <v>5281270.2899999907</v>
      </c>
      <c r="BZ254" s="111">
        <v>5346957.9299999876</v>
      </c>
      <c r="CA254" s="111">
        <v>5412645.5699999845</v>
      </c>
      <c r="CB254" s="111">
        <v>5478333.2099999813</v>
      </c>
      <c r="CC254" s="111">
        <v>5544020.8499999782</v>
      </c>
      <c r="CD254" s="112">
        <v>5067403.83</v>
      </c>
      <c r="CE254" s="112">
        <v>5209981.47</v>
      </c>
      <c r="CF254" s="112">
        <v>5314114.1100000003</v>
      </c>
      <c r="CG254" s="112">
        <v>5379801.75</v>
      </c>
      <c r="CH254" s="112">
        <v>5445489.3899999997</v>
      </c>
      <c r="CI254" s="112">
        <v>5511177.0300000003</v>
      </c>
    </row>
    <row r="255" spans="1:87" x14ac:dyDescent="0.3">
      <c r="A255" s="189">
        <v>35500</v>
      </c>
      <c r="B255" s="180" t="s">
        <v>565</v>
      </c>
      <c r="C255" s="72">
        <v>126696386.53</v>
      </c>
      <c r="D255" s="89">
        <v>127088934.43000001</v>
      </c>
      <c r="E255" s="89">
        <v>127574216.22</v>
      </c>
      <c r="F255" s="89">
        <v>128429885.92</v>
      </c>
      <c r="G255" s="89">
        <v>129078704.14999999</v>
      </c>
      <c r="H255" s="89">
        <v>129495866.55999997</v>
      </c>
      <c r="I255" s="89">
        <v>130407154.61999999</v>
      </c>
      <c r="J255" s="89">
        <v>131076137.20999999</v>
      </c>
      <c r="K255" s="89">
        <v>131814754.92</v>
      </c>
      <c r="L255" s="89">
        <v>132891005.70999999</v>
      </c>
      <c r="M255" s="89">
        <v>133755709.5</v>
      </c>
      <c r="N255" s="89">
        <v>134648881.50999999</v>
      </c>
      <c r="O255" s="89">
        <v>135044228.15000001</v>
      </c>
      <c r="P255" s="89">
        <v>135639806.05960003</v>
      </c>
      <c r="Q255" s="89">
        <v>135324146.4576</v>
      </c>
      <c r="R255" s="89">
        <v>135646033.89720002</v>
      </c>
      <c r="S255" s="89">
        <v>135583452.53040004</v>
      </c>
      <c r="T255" s="89">
        <v>136304936.62440005</v>
      </c>
      <c r="U255" s="89">
        <v>136566338.71800005</v>
      </c>
      <c r="V255" s="89">
        <v>137223168.01920006</v>
      </c>
      <c r="W255" s="89">
        <v>137480780.61000007</v>
      </c>
      <c r="X255" s="89">
        <v>138073175.90240008</v>
      </c>
      <c r="Y255" s="89">
        <v>138834981.5780001</v>
      </c>
      <c r="Z255" s="89">
        <v>139474450.44560009</v>
      </c>
      <c r="AA255" s="89">
        <v>139406507.31360009</v>
      </c>
      <c r="AB255" s="89">
        <v>140169560.7136001</v>
      </c>
      <c r="AC255" s="89">
        <v>140986790.00360012</v>
      </c>
      <c r="AD255" s="89">
        <v>141811130.20360014</v>
      </c>
      <c r="AE255" s="89">
        <v>142116004.35040015</v>
      </c>
      <c r="AF255" s="89">
        <v>142420010.85360014</v>
      </c>
      <c r="AG255" s="89">
        <v>142885183.60200015</v>
      </c>
      <c r="AH255" s="89">
        <v>143710697.20280015</v>
      </c>
      <c r="AI255" s="89">
        <v>144575902.88360015</v>
      </c>
      <c r="AJ255" s="89">
        <v>145464435.92120016</v>
      </c>
      <c r="AK255" s="89">
        <v>146378554.39120016</v>
      </c>
      <c r="AL255" s="89">
        <v>147296529.13600016</v>
      </c>
      <c r="AM255" s="89">
        <v>145644076.64600015</v>
      </c>
      <c r="AN255" s="89">
        <v>146630072.10000014</v>
      </c>
      <c r="AO255" s="89">
        <v>147621000.68400013</v>
      </c>
      <c r="AP255" s="89">
        <v>148616862.39800015</v>
      </c>
      <c r="AQ255" s="89">
        <v>149617657.23200014</v>
      </c>
      <c r="AR255" s="89">
        <v>150213542.54600015</v>
      </c>
      <c r="AS255" s="89">
        <v>150911655.50000015</v>
      </c>
      <c r="AT255" s="89">
        <v>151764207.60400012</v>
      </c>
      <c r="AU255" s="89">
        <v>152816268.58800012</v>
      </c>
      <c r="AV255" s="89">
        <v>153881774.3420001</v>
      </c>
      <c r="AW255" s="89">
        <v>154896012.31600007</v>
      </c>
      <c r="AX255" s="89">
        <v>155970982.50000006</v>
      </c>
      <c r="AY255" s="89">
        <v>156466993.10280004</v>
      </c>
      <c r="AZ255" s="89">
        <v>156804442.43960005</v>
      </c>
      <c r="BA255" s="89">
        <v>157997152.03640005</v>
      </c>
      <c r="BB255" s="89">
        <v>159194306.13320005</v>
      </c>
      <c r="BC255" s="89">
        <v>160395904.73000005</v>
      </c>
      <c r="BD255" s="89">
        <v>161595227.82680005</v>
      </c>
      <c r="BE255" s="89">
        <v>162256930.26360005</v>
      </c>
      <c r="BF255" s="89">
        <v>163259883.24040005</v>
      </c>
      <c r="BG255" s="89">
        <v>164480738.14720002</v>
      </c>
      <c r="BH255" s="89">
        <v>165723997.454</v>
      </c>
      <c r="BI255" s="89">
        <v>166972013.81079999</v>
      </c>
      <c r="BJ255" s="89">
        <v>168233187.21759996</v>
      </c>
      <c r="BK255" s="89">
        <v>167314093.17439994</v>
      </c>
      <c r="BL255" s="89">
        <v>168614155.43039995</v>
      </c>
      <c r="BM255" s="89">
        <v>169920309.60639998</v>
      </c>
      <c r="BN255" s="89">
        <v>171232555.69240001</v>
      </c>
      <c r="BO255" s="89">
        <v>172550893.69840002</v>
      </c>
      <c r="BP255" s="89">
        <v>173875323.61440003</v>
      </c>
      <c r="BQ255" s="89">
        <v>175205572.02040005</v>
      </c>
      <c r="BR255" s="89">
        <v>176542195.94640008</v>
      </c>
      <c r="BS255" s="89">
        <v>177884911.7824001</v>
      </c>
      <c r="BT255" s="89">
        <v>179055219.53840011</v>
      </c>
      <c r="BU255" s="89">
        <v>180416049.49440011</v>
      </c>
      <c r="BV255" s="89">
        <v>181783009.24040014</v>
      </c>
      <c r="BW255" s="89">
        <v>182510637.57760012</v>
      </c>
      <c r="BX255" s="111">
        <v>135044228.15000001</v>
      </c>
      <c r="BY255" s="111">
        <v>139406507.31360009</v>
      </c>
      <c r="BZ255" s="111">
        <v>145644076.64600015</v>
      </c>
      <c r="CA255" s="111">
        <v>156466993.10280004</v>
      </c>
      <c r="CB255" s="111">
        <v>167314093.17439994</v>
      </c>
      <c r="CC255" s="111">
        <v>182510637.57760012</v>
      </c>
      <c r="CD255" s="112">
        <v>130615528.11</v>
      </c>
      <c r="CE255" s="112">
        <v>136969385.09999999</v>
      </c>
      <c r="CF255" s="112">
        <v>143297337.16999999</v>
      </c>
      <c r="CG255" s="112">
        <v>151157777.34999999</v>
      </c>
      <c r="CH255" s="112">
        <v>162361143.81</v>
      </c>
      <c r="CI255" s="112">
        <v>175146532.83000001</v>
      </c>
    </row>
    <row r="256" spans="1:87" x14ac:dyDescent="0.3">
      <c r="A256" s="189">
        <v>35600</v>
      </c>
      <c r="B256" s="180" t="s">
        <v>566</v>
      </c>
      <c r="C256" s="72">
        <v>27505709.759999998</v>
      </c>
      <c r="D256" s="89">
        <v>27130102.389999997</v>
      </c>
      <c r="E256" s="89">
        <v>27194134.189999998</v>
      </c>
      <c r="F256" s="89">
        <v>27602641.519999996</v>
      </c>
      <c r="G256" s="89">
        <v>27630334.32</v>
      </c>
      <c r="H256" s="89">
        <v>27204885.210000001</v>
      </c>
      <c r="I256" s="89">
        <v>27241229.170000002</v>
      </c>
      <c r="J256" s="89">
        <v>27303411.800000004</v>
      </c>
      <c r="K256" s="89">
        <v>27615255.700000007</v>
      </c>
      <c r="L256" s="89">
        <v>28035385.49000001</v>
      </c>
      <c r="M256" s="89">
        <v>28389140.090000011</v>
      </c>
      <c r="N256" s="89">
        <v>28741511.470000014</v>
      </c>
      <c r="O256" s="89">
        <v>28954758.100000013</v>
      </c>
      <c r="P256" s="89">
        <v>29324085.585600011</v>
      </c>
      <c r="Q256" s="89">
        <v>28675362.483600013</v>
      </c>
      <c r="R256" s="89">
        <v>28975055.509200014</v>
      </c>
      <c r="S256" s="89">
        <v>29273340.604400013</v>
      </c>
      <c r="T256" s="89">
        <v>29652326.328400016</v>
      </c>
      <c r="U256" s="89">
        <v>29757936.66800002</v>
      </c>
      <c r="V256" s="89">
        <v>30169693.881200019</v>
      </c>
      <c r="W256" s="89">
        <v>30559116.990000017</v>
      </c>
      <c r="X256" s="89">
        <v>30959482.236400019</v>
      </c>
      <c r="Y256" s="89">
        <v>31371100.41800002</v>
      </c>
      <c r="Z256" s="89">
        <v>31787697.771600015</v>
      </c>
      <c r="AA256" s="89">
        <v>31677206.469600018</v>
      </c>
      <c r="AB256" s="89">
        <v>32052277.089600015</v>
      </c>
      <c r="AC256" s="89">
        <v>32435890.869600013</v>
      </c>
      <c r="AD256" s="89">
        <v>32822499.369600013</v>
      </c>
      <c r="AE256" s="89">
        <v>32713982.904400013</v>
      </c>
      <c r="AF256" s="89">
        <v>32450683.369600013</v>
      </c>
      <c r="AG256" s="89">
        <v>32425500.102000017</v>
      </c>
      <c r="AH256" s="89">
        <v>32816678.190800015</v>
      </c>
      <c r="AI256" s="89">
        <v>33188601.699600015</v>
      </c>
      <c r="AJ256" s="89">
        <v>33558390.083200015</v>
      </c>
      <c r="AK256" s="89">
        <v>33953850.553200014</v>
      </c>
      <c r="AL256" s="89">
        <v>34346635.726000011</v>
      </c>
      <c r="AM256" s="89">
        <v>31675291.51600001</v>
      </c>
      <c r="AN256" s="89">
        <v>32077860.06000001</v>
      </c>
      <c r="AO256" s="89">
        <v>32481130.414000012</v>
      </c>
      <c r="AP256" s="89">
        <v>32885102.588000011</v>
      </c>
      <c r="AQ256" s="89">
        <v>33289776.592000011</v>
      </c>
      <c r="AR256" s="89">
        <v>33207244.496000011</v>
      </c>
      <c r="AS256" s="89">
        <v>33226733.910000008</v>
      </c>
      <c r="AT256" s="89">
        <v>33413305.504000008</v>
      </c>
      <c r="AU256" s="89">
        <v>33825474.048000008</v>
      </c>
      <c r="AV256" s="89">
        <v>34248371.112000011</v>
      </c>
      <c r="AW256" s="89">
        <v>34655921.94600001</v>
      </c>
      <c r="AX256" s="89">
        <v>35080126.56000001</v>
      </c>
      <c r="AY256" s="89">
        <v>34089289.670800008</v>
      </c>
      <c r="AZ256" s="89">
        <v>33491567.325600006</v>
      </c>
      <c r="BA256" s="89">
        <v>33878819.350400008</v>
      </c>
      <c r="BB256" s="89">
        <v>34267205.635200009</v>
      </c>
      <c r="BC256" s="89">
        <v>34656726.180000015</v>
      </c>
      <c r="BD256" s="89">
        <v>35039380.994800016</v>
      </c>
      <c r="BE256" s="89">
        <v>34802949.86960002</v>
      </c>
      <c r="BF256" s="89">
        <v>34950169.604400024</v>
      </c>
      <c r="BG256" s="89">
        <v>35328182.739200033</v>
      </c>
      <c r="BH256" s="89">
        <v>35720032.434000038</v>
      </c>
      <c r="BI256" s="89">
        <v>36113091.13880004</v>
      </c>
      <c r="BJ256" s="89">
        <v>36517358.863600045</v>
      </c>
      <c r="BK256" s="89">
        <v>34343341.858400047</v>
      </c>
      <c r="BL256" s="89">
        <v>34674258.034400046</v>
      </c>
      <c r="BM256" s="89">
        <v>35007017.550400041</v>
      </c>
      <c r="BN256" s="89">
        <v>35341620.396400042</v>
      </c>
      <c r="BO256" s="89">
        <v>35678066.582400039</v>
      </c>
      <c r="BP256" s="89">
        <v>36016356.098400034</v>
      </c>
      <c r="BQ256" s="89">
        <v>36356163.434400037</v>
      </c>
      <c r="BR256" s="89">
        <v>36698142.060400032</v>
      </c>
      <c r="BS256" s="89">
        <v>37041964.016400032</v>
      </c>
      <c r="BT256" s="89">
        <v>34537660.932400033</v>
      </c>
      <c r="BU256" s="89">
        <v>34905626.168400034</v>
      </c>
      <c r="BV256" s="89">
        <v>35275454.64440003</v>
      </c>
      <c r="BW256" s="89">
        <v>33201131.323600031</v>
      </c>
      <c r="BX256" s="111">
        <v>28954758.100000013</v>
      </c>
      <c r="BY256" s="111">
        <v>31677206.469600018</v>
      </c>
      <c r="BZ256" s="111">
        <v>31675291.51600001</v>
      </c>
      <c r="CA256" s="111">
        <v>34089289.670800008</v>
      </c>
      <c r="CB256" s="111">
        <v>34343341.858400047</v>
      </c>
      <c r="CC256" s="111">
        <v>33201131.323600031</v>
      </c>
      <c r="CD256" s="112">
        <v>27734499.940000001</v>
      </c>
      <c r="CE256" s="112">
        <v>30087474.079999998</v>
      </c>
      <c r="CF256" s="112">
        <v>32778268.300000001</v>
      </c>
      <c r="CG256" s="112">
        <v>33396586.800000001</v>
      </c>
      <c r="CH256" s="112">
        <v>34861393.509999998</v>
      </c>
      <c r="CI256" s="112">
        <v>35313600.240000002</v>
      </c>
    </row>
    <row r="257" spans="1:87" x14ac:dyDescent="0.3">
      <c r="A257" s="189">
        <v>35601</v>
      </c>
      <c r="B257" s="180" t="s">
        <v>567</v>
      </c>
      <c r="C257" s="72">
        <v>1729593.4899999988</v>
      </c>
      <c r="D257" s="89">
        <v>1732407.6399999987</v>
      </c>
      <c r="E257" s="89">
        <v>1735221.7899999986</v>
      </c>
      <c r="F257" s="89">
        <v>1738035.9399999985</v>
      </c>
      <c r="G257" s="89">
        <v>1740850.0899999985</v>
      </c>
      <c r="H257" s="89">
        <v>1743664.2399999984</v>
      </c>
      <c r="I257" s="89">
        <v>1746478.3899999983</v>
      </c>
      <c r="J257" s="89">
        <v>1749292.5399999982</v>
      </c>
      <c r="K257" s="89">
        <v>1752106.6899999981</v>
      </c>
      <c r="L257" s="89">
        <v>1754920.839999998</v>
      </c>
      <c r="M257" s="89">
        <v>1757734.9899999979</v>
      </c>
      <c r="N257" s="89">
        <v>1760549.1399999978</v>
      </c>
      <c r="O257" s="89">
        <v>1763363.2899999977</v>
      </c>
      <c r="P257" s="89">
        <v>1766177.4399999976</v>
      </c>
      <c r="Q257" s="89">
        <v>1768991.5899999975</v>
      </c>
      <c r="R257" s="89">
        <v>1771805.7399999974</v>
      </c>
      <c r="S257" s="89">
        <v>1774619.8899999973</v>
      </c>
      <c r="T257" s="89">
        <v>1777434.0399999972</v>
      </c>
      <c r="U257" s="89">
        <v>1780248.1899999972</v>
      </c>
      <c r="V257" s="89">
        <v>1783062.3399999971</v>
      </c>
      <c r="W257" s="89">
        <v>1785876.489999997</v>
      </c>
      <c r="X257" s="89">
        <v>1788690.6399999969</v>
      </c>
      <c r="Y257" s="89">
        <v>1791504.7899999968</v>
      </c>
      <c r="Z257" s="89">
        <v>1794318.9399999967</v>
      </c>
      <c r="AA257" s="89">
        <v>1797133.0899999966</v>
      </c>
      <c r="AB257" s="89">
        <v>1798927.1099999966</v>
      </c>
      <c r="AC257" s="89">
        <v>1800721.1299999966</v>
      </c>
      <c r="AD257" s="89">
        <v>1802515.1499999966</v>
      </c>
      <c r="AE257" s="89">
        <v>1804309.1699999967</v>
      </c>
      <c r="AF257" s="89">
        <v>1806103.1899999967</v>
      </c>
      <c r="AG257" s="89">
        <v>1807897.2099999967</v>
      </c>
      <c r="AH257" s="89">
        <v>1809691.2299999967</v>
      </c>
      <c r="AI257" s="89">
        <v>1811485.2499999967</v>
      </c>
      <c r="AJ257" s="89">
        <v>1813279.2699999968</v>
      </c>
      <c r="AK257" s="89">
        <v>1815073.2899999968</v>
      </c>
      <c r="AL257" s="89">
        <v>1816867.3099999968</v>
      </c>
      <c r="AM257" s="89">
        <v>1818661.3299999968</v>
      </c>
      <c r="AN257" s="89">
        <v>1820455.3499999968</v>
      </c>
      <c r="AO257" s="89">
        <v>1822249.3699999969</v>
      </c>
      <c r="AP257" s="89">
        <v>1824043.3899999969</v>
      </c>
      <c r="AQ257" s="89">
        <v>1825837.4099999969</v>
      </c>
      <c r="AR257" s="89">
        <v>1827631.4299999969</v>
      </c>
      <c r="AS257" s="89">
        <v>1829425.4499999969</v>
      </c>
      <c r="AT257" s="89">
        <v>1831219.4699999969</v>
      </c>
      <c r="AU257" s="89">
        <v>1833013.489999997</v>
      </c>
      <c r="AV257" s="89">
        <v>1834807.509999997</v>
      </c>
      <c r="AW257" s="89">
        <v>1836601.529999997</v>
      </c>
      <c r="AX257" s="89">
        <v>1838395.549999997</v>
      </c>
      <c r="AY257" s="89">
        <v>1840189.569999997</v>
      </c>
      <c r="AZ257" s="89">
        <v>1841983.5899999971</v>
      </c>
      <c r="BA257" s="89">
        <v>1843777.6099999971</v>
      </c>
      <c r="BB257" s="89">
        <v>1845571.6299999971</v>
      </c>
      <c r="BC257" s="89">
        <v>1847365.6499999971</v>
      </c>
      <c r="BD257" s="89">
        <v>1849159.6699999971</v>
      </c>
      <c r="BE257" s="89">
        <v>1850953.6899999972</v>
      </c>
      <c r="BF257" s="89">
        <v>1852747.7099999972</v>
      </c>
      <c r="BG257" s="89">
        <v>1854541.7299999972</v>
      </c>
      <c r="BH257" s="89">
        <v>1856335.7499999972</v>
      </c>
      <c r="BI257" s="89">
        <v>1858129.7699999972</v>
      </c>
      <c r="BJ257" s="89">
        <v>1859923.7899999972</v>
      </c>
      <c r="BK257" s="89">
        <v>1861717.8099999973</v>
      </c>
      <c r="BL257" s="89">
        <v>1863511.8299999973</v>
      </c>
      <c r="BM257" s="89">
        <v>1865305.8499999973</v>
      </c>
      <c r="BN257" s="89">
        <v>1867099.8699999973</v>
      </c>
      <c r="BO257" s="89">
        <v>1868893.8899999973</v>
      </c>
      <c r="BP257" s="89">
        <v>1870687.9099999974</v>
      </c>
      <c r="BQ257" s="89">
        <v>1872481.9299999974</v>
      </c>
      <c r="BR257" s="89">
        <v>1874275.9499999974</v>
      </c>
      <c r="BS257" s="89">
        <v>1876069.9699999974</v>
      </c>
      <c r="BT257" s="89">
        <v>1877863.9899999974</v>
      </c>
      <c r="BU257" s="89">
        <v>1879658.0099999974</v>
      </c>
      <c r="BV257" s="89">
        <v>1881452.0299999975</v>
      </c>
      <c r="BW257" s="89">
        <v>1883246.0499999975</v>
      </c>
      <c r="BX257" s="111">
        <v>1763363.2899999977</v>
      </c>
      <c r="BY257" s="111">
        <v>1797133.0899999966</v>
      </c>
      <c r="BZ257" s="111">
        <v>1818661.3299999968</v>
      </c>
      <c r="CA257" s="111">
        <v>1840189.569999997</v>
      </c>
      <c r="CB257" s="111">
        <v>1861717.8099999973</v>
      </c>
      <c r="CC257" s="111">
        <v>1883246.0499999975</v>
      </c>
      <c r="CD257" s="112">
        <v>1746478.39</v>
      </c>
      <c r="CE257" s="112">
        <v>1780248.19</v>
      </c>
      <c r="CF257" s="112">
        <v>1807897.21</v>
      </c>
      <c r="CG257" s="112">
        <v>1829425.45</v>
      </c>
      <c r="CH257" s="112">
        <v>1850953.69</v>
      </c>
      <c r="CI257" s="112">
        <v>1872481.93</v>
      </c>
    </row>
    <row r="258" spans="1:87" x14ac:dyDescent="0.3">
      <c r="A258" s="189">
        <v>35700</v>
      </c>
      <c r="B258" s="180" t="s">
        <v>568</v>
      </c>
      <c r="C258" s="72">
        <v>1701747.6500000006</v>
      </c>
      <c r="D258" s="89">
        <v>1707256.6600000006</v>
      </c>
      <c r="E258" s="89">
        <v>1714063.5100000007</v>
      </c>
      <c r="F258" s="89">
        <v>1721431.6000000008</v>
      </c>
      <c r="G258" s="89">
        <v>1725423.3700000008</v>
      </c>
      <c r="H258" s="89">
        <v>1730459.8900000008</v>
      </c>
      <c r="I258" s="89">
        <v>1737097.1500000011</v>
      </c>
      <c r="J258" s="89">
        <v>1742068.5700000012</v>
      </c>
      <c r="K258" s="89">
        <v>1746701.0900000012</v>
      </c>
      <c r="L258" s="89">
        <v>1754871.6400000013</v>
      </c>
      <c r="M258" s="89">
        <v>1760306.7900000014</v>
      </c>
      <c r="N258" s="89">
        <v>1765905.3300000015</v>
      </c>
      <c r="O258" s="89">
        <v>1773124.8600000015</v>
      </c>
      <c r="P258" s="89">
        <v>1779248.9100000015</v>
      </c>
      <c r="Q258" s="89">
        <v>1785372.9600000016</v>
      </c>
      <c r="R258" s="89">
        <v>1791497.0100000016</v>
      </c>
      <c r="S258" s="89">
        <v>1797621.0600000017</v>
      </c>
      <c r="T258" s="89">
        <v>1803745.1100000017</v>
      </c>
      <c r="U258" s="89">
        <v>1809869.1600000018</v>
      </c>
      <c r="V258" s="89">
        <v>1815993.2100000018</v>
      </c>
      <c r="W258" s="89">
        <v>1822117.2600000019</v>
      </c>
      <c r="X258" s="89">
        <v>1828241.3100000019</v>
      </c>
      <c r="Y258" s="89">
        <v>1834365.360000002</v>
      </c>
      <c r="Z258" s="89">
        <v>1840489.410000002</v>
      </c>
      <c r="AA258" s="89">
        <v>1846613.4600000021</v>
      </c>
      <c r="AB258" s="89">
        <v>1853169.8000000021</v>
      </c>
      <c r="AC258" s="89">
        <v>1859726.1400000022</v>
      </c>
      <c r="AD258" s="89">
        <v>1866282.4800000023</v>
      </c>
      <c r="AE258" s="89">
        <v>1872838.8200000024</v>
      </c>
      <c r="AF258" s="89">
        <v>1879395.1600000025</v>
      </c>
      <c r="AG258" s="89">
        <v>1885951.5000000026</v>
      </c>
      <c r="AH258" s="89">
        <v>1892507.8400000026</v>
      </c>
      <c r="AI258" s="89">
        <v>1899064.1800000027</v>
      </c>
      <c r="AJ258" s="89">
        <v>1905620.5200000028</v>
      </c>
      <c r="AK258" s="89">
        <v>1912176.8600000029</v>
      </c>
      <c r="AL258" s="89">
        <v>1918733.200000003</v>
      </c>
      <c r="AM258" s="89">
        <v>1925289.5400000031</v>
      </c>
      <c r="AN258" s="89">
        <v>1931845.8800000031</v>
      </c>
      <c r="AO258" s="89">
        <v>1938402.2200000032</v>
      </c>
      <c r="AP258" s="89">
        <v>1944958.5600000033</v>
      </c>
      <c r="AQ258" s="89">
        <v>1951514.9000000034</v>
      </c>
      <c r="AR258" s="89">
        <v>1958071.2400000035</v>
      </c>
      <c r="AS258" s="89">
        <v>1964627.5800000036</v>
      </c>
      <c r="AT258" s="89">
        <v>1971183.9200000037</v>
      </c>
      <c r="AU258" s="89">
        <v>1977740.2600000037</v>
      </c>
      <c r="AV258" s="89">
        <v>1984296.6000000038</v>
      </c>
      <c r="AW258" s="89">
        <v>1990852.9400000039</v>
      </c>
      <c r="AX258" s="89">
        <v>1997409.280000004</v>
      </c>
      <c r="AY258" s="89">
        <v>2003965.6200000041</v>
      </c>
      <c r="AZ258" s="89">
        <v>2010521.9600000042</v>
      </c>
      <c r="BA258" s="89">
        <v>2017078.3000000042</v>
      </c>
      <c r="BB258" s="89">
        <v>2023634.6400000043</v>
      </c>
      <c r="BC258" s="89">
        <v>2030190.9800000044</v>
      </c>
      <c r="BD258" s="89">
        <v>2036747.3200000045</v>
      </c>
      <c r="BE258" s="89">
        <v>2043303.6600000046</v>
      </c>
      <c r="BF258" s="89">
        <v>2049860.0000000047</v>
      </c>
      <c r="BG258" s="89">
        <v>2056416.3400000047</v>
      </c>
      <c r="BH258" s="89">
        <v>2062972.6800000048</v>
      </c>
      <c r="BI258" s="89">
        <v>2069529.0200000049</v>
      </c>
      <c r="BJ258" s="89">
        <v>2076085.360000005</v>
      </c>
      <c r="BK258" s="89">
        <v>2082641.7000000051</v>
      </c>
      <c r="BL258" s="89">
        <v>2089198.0400000052</v>
      </c>
      <c r="BM258" s="89">
        <v>2095754.3800000052</v>
      </c>
      <c r="BN258" s="89">
        <v>2102310.7200000053</v>
      </c>
      <c r="BO258" s="89">
        <v>2108867.0600000052</v>
      </c>
      <c r="BP258" s="89">
        <v>2115423.400000005</v>
      </c>
      <c r="BQ258" s="89">
        <v>2121979.7400000049</v>
      </c>
      <c r="BR258" s="89">
        <v>2128536.0800000047</v>
      </c>
      <c r="BS258" s="89">
        <v>2135092.4200000046</v>
      </c>
      <c r="BT258" s="89">
        <v>2141648.7600000044</v>
      </c>
      <c r="BU258" s="89">
        <v>2148205.1000000043</v>
      </c>
      <c r="BV258" s="89">
        <v>2154761.4400000041</v>
      </c>
      <c r="BW258" s="89">
        <v>2161317.780000004</v>
      </c>
      <c r="BX258" s="111">
        <v>1773124.8600000015</v>
      </c>
      <c r="BY258" s="111">
        <v>1846613.4600000021</v>
      </c>
      <c r="BZ258" s="111">
        <v>1925289.5400000031</v>
      </c>
      <c r="CA258" s="111">
        <v>2003965.6200000041</v>
      </c>
      <c r="CB258" s="111">
        <v>2082641.7000000051</v>
      </c>
      <c r="CC258" s="111">
        <v>2161317.780000004</v>
      </c>
      <c r="CD258" s="112">
        <v>1736958.32</v>
      </c>
      <c r="CE258" s="112">
        <v>1809869.16</v>
      </c>
      <c r="CF258" s="112">
        <v>1885951.5</v>
      </c>
      <c r="CG258" s="112">
        <v>1964627.58</v>
      </c>
      <c r="CH258" s="112">
        <v>2043303.66</v>
      </c>
      <c r="CI258" s="112">
        <v>2121979.7400000002</v>
      </c>
    </row>
    <row r="259" spans="1:87" x14ac:dyDescent="0.3">
      <c r="A259" s="189">
        <v>35800</v>
      </c>
      <c r="B259" s="180" t="s">
        <v>569</v>
      </c>
      <c r="C259" s="72">
        <v>3314297.93</v>
      </c>
      <c r="D259" s="89">
        <v>3339140.3800000004</v>
      </c>
      <c r="E259" s="89">
        <v>3367518.5100000002</v>
      </c>
      <c r="F259" s="89">
        <v>3396901.99</v>
      </c>
      <c r="G259" s="89">
        <v>3417825.3600000003</v>
      </c>
      <c r="H259" s="89">
        <v>3441627.1300000004</v>
      </c>
      <c r="I259" s="89">
        <v>3469839.3300000005</v>
      </c>
      <c r="J259" s="89">
        <v>3493462.0500000007</v>
      </c>
      <c r="K259" s="89">
        <v>3513785.6400000011</v>
      </c>
      <c r="L259" s="89">
        <v>3547411.4200000013</v>
      </c>
      <c r="M259" s="89">
        <v>3573223.9400000013</v>
      </c>
      <c r="N259" s="89">
        <v>3599466.3200000012</v>
      </c>
      <c r="O259" s="89">
        <v>3630347.0600000015</v>
      </c>
      <c r="P259" s="89">
        <v>3658163.9100000015</v>
      </c>
      <c r="Q259" s="89">
        <v>3685980.7600000016</v>
      </c>
      <c r="R259" s="89">
        <v>3713797.6100000017</v>
      </c>
      <c r="S259" s="89">
        <v>3741614.4600000018</v>
      </c>
      <c r="T259" s="89">
        <v>3769431.3100000019</v>
      </c>
      <c r="U259" s="89">
        <v>3797248.160000002</v>
      </c>
      <c r="V259" s="89">
        <v>3825065.0100000021</v>
      </c>
      <c r="W259" s="89">
        <v>3852881.8600000022</v>
      </c>
      <c r="X259" s="89">
        <v>3880698.7100000023</v>
      </c>
      <c r="Y259" s="89">
        <v>3908515.5600000024</v>
      </c>
      <c r="Z259" s="89">
        <v>3936332.4100000025</v>
      </c>
      <c r="AA259" s="89">
        <v>3964149.2600000026</v>
      </c>
      <c r="AB259" s="89">
        <v>3992996.3600000027</v>
      </c>
      <c r="AC259" s="89">
        <v>4021843.4600000028</v>
      </c>
      <c r="AD259" s="89">
        <v>4050690.5600000028</v>
      </c>
      <c r="AE259" s="89">
        <v>4079537.6600000029</v>
      </c>
      <c r="AF259" s="89">
        <v>4108384.760000003</v>
      </c>
      <c r="AG259" s="89">
        <v>4137231.8600000031</v>
      </c>
      <c r="AH259" s="89">
        <v>4166078.9600000032</v>
      </c>
      <c r="AI259" s="89">
        <v>4194926.0600000033</v>
      </c>
      <c r="AJ259" s="89">
        <v>4223773.1600000029</v>
      </c>
      <c r="AK259" s="89">
        <v>4252620.2600000026</v>
      </c>
      <c r="AL259" s="89">
        <v>4281467.3600000022</v>
      </c>
      <c r="AM259" s="89">
        <v>4310314.4600000018</v>
      </c>
      <c r="AN259" s="89">
        <v>4339161.5600000015</v>
      </c>
      <c r="AO259" s="89">
        <v>4368008.6600000011</v>
      </c>
      <c r="AP259" s="89">
        <v>4396855.7600000007</v>
      </c>
      <c r="AQ259" s="89">
        <v>4425702.8600000003</v>
      </c>
      <c r="AR259" s="89">
        <v>4454549.96</v>
      </c>
      <c r="AS259" s="89">
        <v>4483397.0599999996</v>
      </c>
      <c r="AT259" s="89">
        <v>4512244.1599999992</v>
      </c>
      <c r="AU259" s="89">
        <v>4541091.2599999988</v>
      </c>
      <c r="AV259" s="89">
        <v>4569938.3599999985</v>
      </c>
      <c r="AW259" s="89">
        <v>4598785.4599999981</v>
      </c>
      <c r="AX259" s="89">
        <v>4627632.5599999977</v>
      </c>
      <c r="AY259" s="89">
        <v>4656479.6599999974</v>
      </c>
      <c r="AZ259" s="89">
        <v>4685326.759999997</v>
      </c>
      <c r="BA259" s="89">
        <v>4714173.8599999966</v>
      </c>
      <c r="BB259" s="89">
        <v>4743020.9599999962</v>
      </c>
      <c r="BC259" s="89">
        <v>4771868.0599999959</v>
      </c>
      <c r="BD259" s="89">
        <v>4800715.1599999955</v>
      </c>
      <c r="BE259" s="89">
        <v>4829562.2599999951</v>
      </c>
      <c r="BF259" s="89">
        <v>4858409.3599999947</v>
      </c>
      <c r="BG259" s="89">
        <v>4887256.4599999944</v>
      </c>
      <c r="BH259" s="89">
        <v>4916103.559999994</v>
      </c>
      <c r="BI259" s="89">
        <v>4944950.6599999936</v>
      </c>
      <c r="BJ259" s="89">
        <v>4973797.7599999933</v>
      </c>
      <c r="BK259" s="89">
        <v>5002644.8599999929</v>
      </c>
      <c r="BL259" s="89">
        <v>5031491.9599999925</v>
      </c>
      <c r="BM259" s="89">
        <v>5060339.0599999921</v>
      </c>
      <c r="BN259" s="89">
        <v>5089186.1599999918</v>
      </c>
      <c r="BO259" s="89">
        <v>5118033.2599999914</v>
      </c>
      <c r="BP259" s="89">
        <v>5146880.359999991</v>
      </c>
      <c r="BQ259" s="89">
        <v>5175727.4599999906</v>
      </c>
      <c r="BR259" s="89">
        <v>5204574.5599999903</v>
      </c>
      <c r="BS259" s="89">
        <v>5233421.6599999899</v>
      </c>
      <c r="BT259" s="89">
        <v>5262268.7599999895</v>
      </c>
      <c r="BU259" s="89">
        <v>5291115.8599999892</v>
      </c>
      <c r="BV259" s="89">
        <v>5319962.9599999888</v>
      </c>
      <c r="BW259" s="89">
        <v>5348810.0599999884</v>
      </c>
      <c r="BX259" s="111">
        <v>3630347.0600000015</v>
      </c>
      <c r="BY259" s="111">
        <v>3964149.2600000026</v>
      </c>
      <c r="BZ259" s="111">
        <v>4310314.4600000018</v>
      </c>
      <c r="CA259" s="111">
        <v>4656479.6599999974</v>
      </c>
      <c r="CB259" s="111">
        <v>5002644.8599999929</v>
      </c>
      <c r="CC259" s="111">
        <v>5348810.0599999884</v>
      </c>
      <c r="CD259" s="112">
        <v>3469603.62</v>
      </c>
      <c r="CE259" s="112">
        <v>3797248.16</v>
      </c>
      <c r="CF259" s="112">
        <v>4137231.86</v>
      </c>
      <c r="CG259" s="112">
        <v>4483397.0599999996</v>
      </c>
      <c r="CH259" s="112">
        <v>4829562.26</v>
      </c>
      <c r="CI259" s="112">
        <v>5175727.46</v>
      </c>
    </row>
    <row r="260" spans="1:87" x14ac:dyDescent="0.3">
      <c r="A260" s="189">
        <v>35900</v>
      </c>
      <c r="B260" s="180" t="s">
        <v>570</v>
      </c>
      <c r="C260" s="72">
        <v>2995968.45</v>
      </c>
      <c r="D260" s="89">
        <v>3017773.91</v>
      </c>
      <c r="E260" s="89">
        <v>3039579.37</v>
      </c>
      <c r="F260" s="89">
        <v>3061384.83</v>
      </c>
      <c r="G260" s="89">
        <v>3084452.17</v>
      </c>
      <c r="H260" s="89">
        <v>3107519.51</v>
      </c>
      <c r="I260" s="89">
        <v>3130638.3</v>
      </c>
      <c r="J260" s="89">
        <v>3153757.09</v>
      </c>
      <c r="K260" s="89">
        <v>3170416.03</v>
      </c>
      <c r="L260" s="89">
        <v>3185943.57</v>
      </c>
      <c r="M260" s="89">
        <v>3209108.11</v>
      </c>
      <c r="N260" s="89">
        <v>3232321.71</v>
      </c>
      <c r="O260" s="89">
        <v>3250517.65</v>
      </c>
      <c r="P260" s="89">
        <v>3274898.8541000001</v>
      </c>
      <c r="Q260" s="89">
        <v>3300246.7421000004</v>
      </c>
      <c r="R260" s="89">
        <v>3322926.2762000002</v>
      </c>
      <c r="S260" s="89">
        <v>3349048.0409000004</v>
      </c>
      <c r="T260" s="89">
        <v>3375190.7699000007</v>
      </c>
      <c r="U260" s="89">
        <v>3401579.6230000001</v>
      </c>
      <c r="V260" s="89">
        <v>3427198.5556999999</v>
      </c>
      <c r="W260" s="89">
        <v>3452067.4824999999</v>
      </c>
      <c r="X260" s="89">
        <v>3477642.1304000001</v>
      </c>
      <c r="Y260" s="89">
        <v>3503553.2355000004</v>
      </c>
      <c r="Z260" s="89">
        <v>3529814.8801000002</v>
      </c>
      <c r="AA260" s="89">
        <v>3556859.3081</v>
      </c>
      <c r="AB260" s="89">
        <v>3586257.6780999997</v>
      </c>
      <c r="AC260" s="89">
        <v>3615661.6980999997</v>
      </c>
      <c r="AD260" s="89">
        <v>3645082.1380999996</v>
      </c>
      <c r="AE260" s="89">
        <v>3675765.3008999997</v>
      </c>
      <c r="AF260" s="89">
        <v>3707053.0905999998</v>
      </c>
      <c r="AG260" s="89">
        <v>3738023.932</v>
      </c>
      <c r="AH260" s="89">
        <v>3768169.2138</v>
      </c>
      <c r="AI260" s="89">
        <v>3798404.6131000002</v>
      </c>
      <c r="AJ260" s="89">
        <v>3828668.4977000002</v>
      </c>
      <c r="AK260" s="89">
        <v>3858871.3877000003</v>
      </c>
      <c r="AL260" s="89">
        <v>3889140.6085000006</v>
      </c>
      <c r="AM260" s="89">
        <v>3927063.8885000004</v>
      </c>
      <c r="AN260" s="89">
        <v>3957815.2850000006</v>
      </c>
      <c r="AO260" s="89">
        <v>3988585.0315000005</v>
      </c>
      <c r="AP260" s="89">
        <v>4019373.1280000005</v>
      </c>
      <c r="AQ260" s="89">
        <v>4050179.5645000008</v>
      </c>
      <c r="AR260" s="89">
        <v>4082224.1210000007</v>
      </c>
      <c r="AS260" s="89">
        <v>4114224.5475000008</v>
      </c>
      <c r="AT260" s="89">
        <v>4145980.0140000004</v>
      </c>
      <c r="AU260" s="89">
        <v>4177280.2905000001</v>
      </c>
      <c r="AV260" s="89">
        <v>4208575.2369999997</v>
      </c>
      <c r="AW260" s="89">
        <v>4238886.1435000002</v>
      </c>
      <c r="AX260" s="89">
        <v>4270213.0000000009</v>
      </c>
      <c r="AY260" s="89">
        <v>4302554.2063000016</v>
      </c>
      <c r="AZ260" s="89">
        <v>4337023.1616000012</v>
      </c>
      <c r="BA260" s="89">
        <v>4369429.9869000008</v>
      </c>
      <c r="BB260" s="89">
        <v>4401852.3322000001</v>
      </c>
      <c r="BC260" s="89">
        <v>4434290.1974999998</v>
      </c>
      <c r="BD260" s="89">
        <v>4466763.582799999</v>
      </c>
      <c r="BE260" s="89">
        <v>4500286.1680999985</v>
      </c>
      <c r="BF260" s="89">
        <v>4533110.583399998</v>
      </c>
      <c r="BG260" s="89">
        <v>4565825.2486999976</v>
      </c>
      <c r="BH260" s="89">
        <v>4598697.4239999969</v>
      </c>
      <c r="BI260" s="89">
        <v>4631588.8492999962</v>
      </c>
      <c r="BJ260" s="89">
        <v>4664474.5145999957</v>
      </c>
      <c r="BK260" s="89">
        <v>4703824.2398999957</v>
      </c>
      <c r="BL260" s="89">
        <v>4737823.945899996</v>
      </c>
      <c r="BM260" s="89">
        <v>4771857.7818999961</v>
      </c>
      <c r="BN260" s="89">
        <v>4805925.7578999968</v>
      </c>
      <c r="BO260" s="89">
        <v>4840027.8638999974</v>
      </c>
      <c r="BP260" s="89">
        <v>4874164.0998999979</v>
      </c>
      <c r="BQ260" s="89">
        <v>4908335.2858999986</v>
      </c>
      <c r="BR260" s="89">
        <v>4942539.9118999988</v>
      </c>
      <c r="BS260" s="89">
        <v>4976778.6778999995</v>
      </c>
      <c r="BT260" s="89">
        <v>5011582.8239000002</v>
      </c>
      <c r="BU260" s="89">
        <v>5045971.1099000005</v>
      </c>
      <c r="BV260" s="89">
        <v>5080393.8159000007</v>
      </c>
      <c r="BW260" s="89">
        <v>5116763.0121000009</v>
      </c>
      <c r="BX260" s="111">
        <v>3250517.65</v>
      </c>
      <c r="BY260" s="111">
        <v>3556859.3081</v>
      </c>
      <c r="BZ260" s="111">
        <v>3927063.8885000004</v>
      </c>
      <c r="CA260" s="111">
        <v>4302554.2063000016</v>
      </c>
      <c r="CB260" s="111">
        <v>4703824.2398999957</v>
      </c>
      <c r="CC260" s="111">
        <v>5116763.0121000009</v>
      </c>
      <c r="CD260" s="112">
        <v>3126106.21</v>
      </c>
      <c r="CE260" s="112">
        <v>3401657.2</v>
      </c>
      <c r="CF260" s="112">
        <v>3738078.57</v>
      </c>
      <c r="CG260" s="112">
        <v>4114073.42</v>
      </c>
      <c r="CH260" s="112">
        <v>4500747.7300000004</v>
      </c>
      <c r="CI260" s="112">
        <v>4908922.18</v>
      </c>
    </row>
    <row r="261" spans="1:87" x14ac:dyDescent="0.3">
      <c r="A261" s="189">
        <v>35910</v>
      </c>
      <c r="B261" s="180" t="s">
        <v>571</v>
      </c>
      <c r="C261" s="72">
        <v>0</v>
      </c>
      <c r="D261" s="89">
        <v>0</v>
      </c>
      <c r="E261" s="89">
        <v>0</v>
      </c>
      <c r="F261" s="89">
        <v>0</v>
      </c>
      <c r="G261" s="89">
        <v>0</v>
      </c>
      <c r="H261" s="89">
        <v>0</v>
      </c>
      <c r="I261" s="89">
        <v>0</v>
      </c>
      <c r="J261" s="89">
        <v>0</v>
      </c>
      <c r="K261" s="89">
        <v>0</v>
      </c>
      <c r="L261" s="89">
        <v>0</v>
      </c>
      <c r="M261" s="89">
        <v>0</v>
      </c>
      <c r="N261" s="89">
        <v>0</v>
      </c>
      <c r="O261" s="89">
        <v>0</v>
      </c>
      <c r="P261" s="89">
        <v>0</v>
      </c>
      <c r="Q261" s="89">
        <v>0</v>
      </c>
      <c r="R261" s="89">
        <v>0</v>
      </c>
      <c r="S261" s="89">
        <v>0</v>
      </c>
      <c r="T261" s="89">
        <v>0</v>
      </c>
      <c r="U261" s="89">
        <v>0</v>
      </c>
      <c r="V261" s="89">
        <v>0</v>
      </c>
      <c r="W261" s="89">
        <v>0</v>
      </c>
      <c r="X261" s="89">
        <v>0</v>
      </c>
      <c r="Y261" s="89">
        <v>0</v>
      </c>
      <c r="Z261" s="89">
        <v>0</v>
      </c>
      <c r="AA261" s="89">
        <v>0</v>
      </c>
      <c r="AB261" s="89">
        <v>0</v>
      </c>
      <c r="AC261" s="89">
        <v>0</v>
      </c>
      <c r="AD261" s="89">
        <v>0</v>
      </c>
      <c r="AE261" s="89">
        <v>0</v>
      </c>
      <c r="AF261" s="89">
        <v>0</v>
      </c>
      <c r="AG261" s="89">
        <v>0</v>
      </c>
      <c r="AH261" s="89">
        <v>0</v>
      </c>
      <c r="AI261" s="89">
        <v>0</v>
      </c>
      <c r="AJ261" s="89">
        <v>0</v>
      </c>
      <c r="AK261" s="89">
        <v>0</v>
      </c>
      <c r="AL261" s="89">
        <v>0</v>
      </c>
      <c r="AM261" s="89">
        <v>0</v>
      </c>
      <c r="AN261" s="89">
        <v>0</v>
      </c>
      <c r="AO261" s="89">
        <v>0</v>
      </c>
      <c r="AP261" s="89">
        <v>0</v>
      </c>
      <c r="AQ261" s="89">
        <v>0</v>
      </c>
      <c r="AR261" s="89">
        <v>0</v>
      </c>
      <c r="AS261" s="89">
        <v>0</v>
      </c>
      <c r="AT261" s="89">
        <v>0</v>
      </c>
      <c r="AU261" s="89">
        <v>0</v>
      </c>
      <c r="AV261" s="89">
        <v>0</v>
      </c>
      <c r="AW261" s="89">
        <v>0</v>
      </c>
      <c r="AX261" s="89">
        <v>0</v>
      </c>
      <c r="AY261" s="89">
        <v>0</v>
      </c>
      <c r="AZ261" s="89">
        <v>0</v>
      </c>
      <c r="BA261" s="89">
        <v>0</v>
      </c>
      <c r="BB261" s="89">
        <v>0</v>
      </c>
      <c r="BC261" s="89">
        <v>0</v>
      </c>
      <c r="BD261" s="89">
        <v>0</v>
      </c>
      <c r="BE261" s="89">
        <v>0</v>
      </c>
      <c r="BF261" s="89">
        <v>0</v>
      </c>
      <c r="BG261" s="89">
        <v>0</v>
      </c>
      <c r="BH261" s="89">
        <v>0</v>
      </c>
      <c r="BI261" s="89">
        <v>0</v>
      </c>
      <c r="BJ261" s="89">
        <v>0</v>
      </c>
      <c r="BK261" s="89">
        <v>0</v>
      </c>
      <c r="BL261" s="89">
        <v>0</v>
      </c>
      <c r="BM261" s="89">
        <v>0</v>
      </c>
      <c r="BN261" s="89">
        <v>0</v>
      </c>
      <c r="BO261" s="89">
        <v>0</v>
      </c>
      <c r="BP261" s="89">
        <v>0</v>
      </c>
      <c r="BQ261" s="89">
        <v>0</v>
      </c>
      <c r="BR261" s="89">
        <v>0</v>
      </c>
      <c r="BS261" s="89">
        <v>0</v>
      </c>
      <c r="BT261" s="89">
        <v>0</v>
      </c>
      <c r="BU261" s="89">
        <v>0</v>
      </c>
      <c r="BV261" s="89">
        <v>0</v>
      </c>
      <c r="BW261" s="89">
        <v>0</v>
      </c>
      <c r="BX261" s="111">
        <v>0</v>
      </c>
      <c r="BY261" s="111">
        <v>0</v>
      </c>
      <c r="BZ261" s="111">
        <v>0</v>
      </c>
      <c r="CA261" s="111">
        <v>0</v>
      </c>
      <c r="CB261" s="111">
        <v>0</v>
      </c>
      <c r="CC261" s="111">
        <v>0</v>
      </c>
      <c r="CD261" s="112">
        <v>0</v>
      </c>
      <c r="CE261" s="112">
        <v>0</v>
      </c>
      <c r="CF261" s="112">
        <v>0</v>
      </c>
      <c r="CG261" s="112">
        <v>0</v>
      </c>
      <c r="CH261" s="112">
        <v>0</v>
      </c>
      <c r="CI261" s="112">
        <v>0</v>
      </c>
    </row>
    <row r="262" spans="1:87" x14ac:dyDescent="0.3">
      <c r="A262" s="189">
        <v>36000</v>
      </c>
      <c r="B262" s="180" t="s">
        <v>572</v>
      </c>
      <c r="C262" s="72">
        <v>0</v>
      </c>
      <c r="D262" s="89">
        <v>0</v>
      </c>
      <c r="E262" s="89">
        <v>0</v>
      </c>
      <c r="F262" s="89">
        <v>0</v>
      </c>
      <c r="G262" s="89">
        <v>0</v>
      </c>
      <c r="H262" s="89">
        <v>0</v>
      </c>
      <c r="I262" s="89">
        <v>0</v>
      </c>
      <c r="J262" s="89">
        <v>0</v>
      </c>
      <c r="K262" s="89">
        <v>0</v>
      </c>
      <c r="L262" s="89">
        <v>0</v>
      </c>
      <c r="M262" s="89">
        <v>0</v>
      </c>
      <c r="N262" s="89">
        <v>0</v>
      </c>
      <c r="O262" s="89">
        <v>0</v>
      </c>
      <c r="P262" s="89">
        <v>0</v>
      </c>
      <c r="Q262" s="89">
        <v>0</v>
      </c>
      <c r="R262" s="89">
        <v>0</v>
      </c>
      <c r="S262" s="89">
        <v>0</v>
      </c>
      <c r="T262" s="89">
        <v>0</v>
      </c>
      <c r="U262" s="89">
        <v>0</v>
      </c>
      <c r="V262" s="89">
        <v>0</v>
      </c>
      <c r="W262" s="89">
        <v>0</v>
      </c>
      <c r="X262" s="89">
        <v>0</v>
      </c>
      <c r="Y262" s="89">
        <v>0</v>
      </c>
      <c r="Z262" s="89">
        <v>0</v>
      </c>
      <c r="AA262" s="89">
        <v>0</v>
      </c>
      <c r="AB262" s="89">
        <v>0</v>
      </c>
      <c r="AC262" s="89">
        <v>0</v>
      </c>
      <c r="AD262" s="89">
        <v>0</v>
      </c>
      <c r="AE262" s="89">
        <v>0</v>
      </c>
      <c r="AF262" s="89">
        <v>0</v>
      </c>
      <c r="AG262" s="89">
        <v>0</v>
      </c>
      <c r="AH262" s="89">
        <v>0</v>
      </c>
      <c r="AI262" s="89">
        <v>0</v>
      </c>
      <c r="AJ262" s="89">
        <v>0</v>
      </c>
      <c r="AK262" s="89">
        <v>0</v>
      </c>
      <c r="AL262" s="89">
        <v>0</v>
      </c>
      <c r="AM262" s="89">
        <v>0</v>
      </c>
      <c r="AN262" s="89">
        <v>0</v>
      </c>
      <c r="AO262" s="89">
        <v>0</v>
      </c>
      <c r="AP262" s="89">
        <v>0</v>
      </c>
      <c r="AQ262" s="89">
        <v>0</v>
      </c>
      <c r="AR262" s="89">
        <v>0</v>
      </c>
      <c r="AS262" s="89">
        <v>0</v>
      </c>
      <c r="AT262" s="89">
        <v>0</v>
      </c>
      <c r="AU262" s="89">
        <v>0</v>
      </c>
      <c r="AV262" s="89">
        <v>0</v>
      </c>
      <c r="AW262" s="89">
        <v>0</v>
      </c>
      <c r="AX262" s="89">
        <v>0</v>
      </c>
      <c r="AY262" s="89">
        <v>0</v>
      </c>
      <c r="AZ262" s="89">
        <v>0</v>
      </c>
      <c r="BA262" s="89">
        <v>0</v>
      </c>
      <c r="BB262" s="89">
        <v>0</v>
      </c>
      <c r="BC262" s="89">
        <v>0</v>
      </c>
      <c r="BD262" s="89">
        <v>0</v>
      </c>
      <c r="BE262" s="89">
        <v>0</v>
      </c>
      <c r="BF262" s="89">
        <v>0</v>
      </c>
      <c r="BG262" s="89">
        <v>0</v>
      </c>
      <c r="BH262" s="89">
        <v>0</v>
      </c>
      <c r="BI262" s="89">
        <v>0</v>
      </c>
      <c r="BJ262" s="89">
        <v>0</v>
      </c>
      <c r="BK262" s="89">
        <v>0</v>
      </c>
      <c r="BL262" s="89">
        <v>0</v>
      </c>
      <c r="BM262" s="89">
        <v>0</v>
      </c>
      <c r="BN262" s="89">
        <v>0</v>
      </c>
      <c r="BO262" s="89">
        <v>0</v>
      </c>
      <c r="BP262" s="89">
        <v>0</v>
      </c>
      <c r="BQ262" s="89">
        <v>0</v>
      </c>
      <c r="BR262" s="89">
        <v>0</v>
      </c>
      <c r="BS262" s="89">
        <v>0</v>
      </c>
      <c r="BT262" s="89">
        <v>0</v>
      </c>
      <c r="BU262" s="89">
        <v>0</v>
      </c>
      <c r="BV262" s="89">
        <v>0</v>
      </c>
      <c r="BW262" s="89">
        <v>0</v>
      </c>
      <c r="BX262" s="111">
        <v>0</v>
      </c>
      <c r="BY262" s="111">
        <v>0</v>
      </c>
      <c r="BZ262" s="111">
        <v>0</v>
      </c>
      <c r="CA262" s="111">
        <v>0</v>
      </c>
      <c r="CB262" s="111">
        <v>0</v>
      </c>
      <c r="CC262" s="111">
        <v>0</v>
      </c>
      <c r="CD262" s="112">
        <v>0</v>
      </c>
      <c r="CE262" s="112">
        <v>0</v>
      </c>
      <c r="CF262" s="112">
        <v>0</v>
      </c>
      <c r="CG262" s="112">
        <v>0</v>
      </c>
      <c r="CH262" s="112">
        <v>0</v>
      </c>
      <c r="CI262" s="112">
        <v>0</v>
      </c>
    </row>
    <row r="263" spans="1:87" x14ac:dyDescent="0.3">
      <c r="A263" s="189">
        <v>36100</v>
      </c>
      <c r="B263" s="180" t="s">
        <v>573</v>
      </c>
      <c r="C263" s="72">
        <v>8660965.1100000013</v>
      </c>
      <c r="D263" s="89">
        <v>8708497.540000001</v>
      </c>
      <c r="E263" s="89">
        <v>8756029.9700000007</v>
      </c>
      <c r="F263" s="89">
        <v>8803562.4000000004</v>
      </c>
      <c r="G263" s="89">
        <v>8841095.6400000006</v>
      </c>
      <c r="H263" s="89">
        <v>8888651.0800000001</v>
      </c>
      <c r="I263" s="89">
        <v>8936243.3300000001</v>
      </c>
      <c r="J263" s="89">
        <v>9001357.2400000002</v>
      </c>
      <c r="K263" s="89">
        <v>9051870.9800000004</v>
      </c>
      <c r="L263" s="89">
        <v>9100436.8900000006</v>
      </c>
      <c r="M263" s="89">
        <v>9151351.3800000008</v>
      </c>
      <c r="N263" s="89">
        <v>9190794.7400000002</v>
      </c>
      <c r="O263" s="89">
        <v>9242002.3399999999</v>
      </c>
      <c r="P263" s="89">
        <v>9293210.0899999999</v>
      </c>
      <c r="Q263" s="89">
        <v>9344417.8399999999</v>
      </c>
      <c r="R263" s="89">
        <v>9395625.5899999999</v>
      </c>
      <c r="S263" s="89">
        <v>9446833.3399999999</v>
      </c>
      <c r="T263" s="89">
        <v>9498041.0899999999</v>
      </c>
      <c r="U263" s="89">
        <v>9549248.8399999999</v>
      </c>
      <c r="V263" s="89">
        <v>9600456.5899999999</v>
      </c>
      <c r="W263" s="89">
        <v>9651664.3399999999</v>
      </c>
      <c r="X263" s="89">
        <v>9702872.0899999999</v>
      </c>
      <c r="Y263" s="89">
        <v>9754079.8399999999</v>
      </c>
      <c r="Z263" s="89">
        <v>9805287.5899999999</v>
      </c>
      <c r="AA263" s="89">
        <v>9856495.3399999999</v>
      </c>
      <c r="AB263" s="89">
        <v>9929893.1099999994</v>
      </c>
      <c r="AC263" s="89">
        <v>10003290.879999999</v>
      </c>
      <c r="AD263" s="89">
        <v>10076688.649999999</v>
      </c>
      <c r="AE263" s="89">
        <v>10150086.419999998</v>
      </c>
      <c r="AF263" s="89">
        <v>10223484.189999998</v>
      </c>
      <c r="AG263" s="89">
        <v>10296881.959999997</v>
      </c>
      <c r="AH263" s="89">
        <v>10370279.729999997</v>
      </c>
      <c r="AI263" s="89">
        <v>10443677.499999996</v>
      </c>
      <c r="AJ263" s="89">
        <v>10517075.269999996</v>
      </c>
      <c r="AK263" s="89">
        <v>10590473.039999995</v>
      </c>
      <c r="AL263" s="89">
        <v>10663870.809999995</v>
      </c>
      <c r="AM263" s="89">
        <v>10737268.579999994</v>
      </c>
      <c r="AN263" s="89">
        <v>10810666.349999994</v>
      </c>
      <c r="AO263" s="89">
        <v>10884064.119999994</v>
      </c>
      <c r="AP263" s="89">
        <v>10957461.889999993</v>
      </c>
      <c r="AQ263" s="89">
        <v>11030859.659999993</v>
      </c>
      <c r="AR263" s="89">
        <v>11104257.429999992</v>
      </c>
      <c r="AS263" s="89">
        <v>11177655.199999992</v>
      </c>
      <c r="AT263" s="89">
        <v>11251052.969999991</v>
      </c>
      <c r="AU263" s="89">
        <v>11324450.739999991</v>
      </c>
      <c r="AV263" s="89">
        <v>11397848.50999999</v>
      </c>
      <c r="AW263" s="89">
        <v>11471246.27999999</v>
      </c>
      <c r="AX263" s="89">
        <v>11544644.04999999</v>
      </c>
      <c r="AY263" s="89">
        <v>11618041.819999989</v>
      </c>
      <c r="AZ263" s="89">
        <v>11691439.589999989</v>
      </c>
      <c r="BA263" s="89">
        <v>11764837.359999988</v>
      </c>
      <c r="BB263" s="89">
        <v>11838235.129999988</v>
      </c>
      <c r="BC263" s="89">
        <v>11911632.899999987</v>
      </c>
      <c r="BD263" s="89">
        <v>11985030.669999987</v>
      </c>
      <c r="BE263" s="89">
        <v>12058428.439999986</v>
      </c>
      <c r="BF263" s="89">
        <v>12131826.209999986</v>
      </c>
      <c r="BG263" s="89">
        <v>12205223.979999986</v>
      </c>
      <c r="BH263" s="89">
        <v>12278621.749999985</v>
      </c>
      <c r="BI263" s="89">
        <v>12352019.519999985</v>
      </c>
      <c r="BJ263" s="89">
        <v>12425417.289999984</v>
      </c>
      <c r="BK263" s="89">
        <v>12498815.059999984</v>
      </c>
      <c r="BL263" s="89">
        <v>12572212.829999983</v>
      </c>
      <c r="BM263" s="89">
        <v>12645610.599999983</v>
      </c>
      <c r="BN263" s="89">
        <v>12719008.369999982</v>
      </c>
      <c r="BO263" s="89">
        <v>12792406.139999982</v>
      </c>
      <c r="BP263" s="89">
        <v>12865803.909999982</v>
      </c>
      <c r="BQ263" s="89">
        <v>12939201.679999981</v>
      </c>
      <c r="BR263" s="89">
        <v>13012599.449999981</v>
      </c>
      <c r="BS263" s="89">
        <v>13085997.21999998</v>
      </c>
      <c r="BT263" s="89">
        <v>13159394.98999998</v>
      </c>
      <c r="BU263" s="89">
        <v>13232792.759999979</v>
      </c>
      <c r="BV263" s="89">
        <v>13306190.529999979</v>
      </c>
      <c r="BW263" s="89">
        <v>13379588.299999978</v>
      </c>
      <c r="BX263" s="111">
        <v>9242002.3399999999</v>
      </c>
      <c r="BY263" s="111">
        <v>9856495.3399999999</v>
      </c>
      <c r="BZ263" s="111">
        <v>10737268.579999994</v>
      </c>
      <c r="CA263" s="111">
        <v>11618041.819999989</v>
      </c>
      <c r="CB263" s="111">
        <v>12498815.059999984</v>
      </c>
      <c r="CC263" s="111">
        <v>13379588.299999978</v>
      </c>
      <c r="CD263" s="112">
        <v>8948681.4299999997</v>
      </c>
      <c r="CE263" s="112">
        <v>9549248.8399999999</v>
      </c>
      <c r="CF263" s="112">
        <v>10296881.960000001</v>
      </c>
      <c r="CG263" s="112">
        <v>11177655.199999999</v>
      </c>
      <c r="CH263" s="112">
        <v>12058428.439999999</v>
      </c>
      <c r="CI263" s="112">
        <v>12939201.68</v>
      </c>
    </row>
    <row r="264" spans="1:87" x14ac:dyDescent="0.3">
      <c r="A264" s="189">
        <v>36200</v>
      </c>
      <c r="B264" s="180" t="s">
        <v>574</v>
      </c>
      <c r="C264" s="72">
        <v>70637515.829999983</v>
      </c>
      <c r="D264" s="89">
        <v>71099532.919999987</v>
      </c>
      <c r="E264" s="89">
        <v>71628064.5</v>
      </c>
      <c r="F264" s="89">
        <v>72209993.670000017</v>
      </c>
      <c r="G264" s="89">
        <v>72603032.26000002</v>
      </c>
      <c r="H264" s="89">
        <v>72134026.400000021</v>
      </c>
      <c r="I264" s="89">
        <v>72571990.870000005</v>
      </c>
      <c r="J264" s="89">
        <v>72667015.910000026</v>
      </c>
      <c r="K264" s="89">
        <v>72972530.600000039</v>
      </c>
      <c r="L264" s="89">
        <v>72760596.550000057</v>
      </c>
      <c r="M264" s="89">
        <v>73108791.440000057</v>
      </c>
      <c r="N264" s="89">
        <v>73622128.840000063</v>
      </c>
      <c r="O264" s="89">
        <v>74033563.77000007</v>
      </c>
      <c r="P264" s="89">
        <v>74453605.74800007</v>
      </c>
      <c r="Q264" s="89">
        <v>74815309.435600072</v>
      </c>
      <c r="R264" s="89">
        <v>75158929.386400089</v>
      </c>
      <c r="S264" s="89">
        <v>75694248.302400097</v>
      </c>
      <c r="T264" s="89">
        <v>76131442.794800088</v>
      </c>
      <c r="U264" s="89">
        <v>76553707.154000089</v>
      </c>
      <c r="V264" s="89">
        <v>77029764.249200076</v>
      </c>
      <c r="W264" s="89">
        <v>77493287.016000077</v>
      </c>
      <c r="X264" s="89">
        <v>78012930.504000083</v>
      </c>
      <c r="Y264" s="89">
        <v>78505970.058000103</v>
      </c>
      <c r="Z264" s="89">
        <v>79041308.255600095</v>
      </c>
      <c r="AA264" s="89">
        <v>79369590.867200106</v>
      </c>
      <c r="AB264" s="89">
        <v>79950477.499200091</v>
      </c>
      <c r="AC264" s="89">
        <v>80540437.48240009</v>
      </c>
      <c r="AD264" s="89">
        <v>81113772.496400088</v>
      </c>
      <c r="AE264" s="89">
        <v>81694853.183200091</v>
      </c>
      <c r="AF264" s="89">
        <v>82205442.206400096</v>
      </c>
      <c r="AG264" s="89">
        <v>82651028.928400099</v>
      </c>
      <c r="AH264" s="89">
        <v>83227805.593600109</v>
      </c>
      <c r="AI264" s="89">
        <v>83789601.039600104</v>
      </c>
      <c r="AJ264" s="89">
        <v>84349142.319600105</v>
      </c>
      <c r="AK264" s="89">
        <v>84890094.682800099</v>
      </c>
      <c r="AL264" s="89">
        <v>85524143.914000109</v>
      </c>
      <c r="AM264" s="89">
        <v>85499439.174400121</v>
      </c>
      <c r="AN264" s="89">
        <v>86097652.545200109</v>
      </c>
      <c r="AO264" s="89">
        <v>86698289.379200101</v>
      </c>
      <c r="AP264" s="89">
        <v>87301349.703200087</v>
      </c>
      <c r="AQ264" s="89">
        <v>87900242.217200071</v>
      </c>
      <c r="AR264" s="89">
        <v>88494371.37120007</v>
      </c>
      <c r="AS264" s="89">
        <v>89071088.255200058</v>
      </c>
      <c r="AT264" s="89">
        <v>89678445.429200038</v>
      </c>
      <c r="AU264" s="89">
        <v>90292701.13320002</v>
      </c>
      <c r="AV264" s="89">
        <v>90836809.57720001</v>
      </c>
      <c r="AW264" s="89">
        <v>91460336.751200005</v>
      </c>
      <c r="AX264" s="89">
        <v>92086280.915199995</v>
      </c>
      <c r="AY264" s="89">
        <v>92559293.139999986</v>
      </c>
      <c r="AZ264" s="89">
        <v>93191000.941599995</v>
      </c>
      <c r="BA264" s="89">
        <v>93838627.659999982</v>
      </c>
      <c r="BB264" s="89">
        <v>94488630.128399968</v>
      </c>
      <c r="BC264" s="89">
        <v>95141008.346799955</v>
      </c>
      <c r="BD264" s="89">
        <v>95792162.315199941</v>
      </c>
      <c r="BE264" s="89">
        <v>96285753.143599927</v>
      </c>
      <c r="BF264" s="89">
        <v>96939787.471999913</v>
      </c>
      <c r="BG264" s="89">
        <v>97605775.220399901</v>
      </c>
      <c r="BH264" s="89">
        <v>98252799.658799887</v>
      </c>
      <c r="BI264" s="89">
        <v>98923555.157199875</v>
      </c>
      <c r="BJ264" s="89">
        <v>99596697.575599864</v>
      </c>
      <c r="BK264" s="89">
        <v>100220027.44519986</v>
      </c>
      <c r="BL264" s="89">
        <v>100886459.38719985</v>
      </c>
      <c r="BM264" s="89">
        <v>101555786.90599985</v>
      </c>
      <c r="BN264" s="89">
        <v>102227959.49479985</v>
      </c>
      <c r="BO264" s="89">
        <v>102903079.32359985</v>
      </c>
      <c r="BP264" s="89">
        <v>103581094.72239985</v>
      </c>
      <c r="BQ264" s="89">
        <v>104254445.69119984</v>
      </c>
      <c r="BR264" s="89">
        <v>104938428.03999984</v>
      </c>
      <c r="BS264" s="89">
        <v>105625305.95879984</v>
      </c>
      <c r="BT264" s="89">
        <v>106171722.51759984</v>
      </c>
      <c r="BU264" s="89">
        <v>106867725.42639984</v>
      </c>
      <c r="BV264" s="89">
        <v>107566623.90519984</v>
      </c>
      <c r="BW264" s="89">
        <v>108038017.94759986</v>
      </c>
      <c r="BX264" s="111">
        <v>74033563.77000007</v>
      </c>
      <c r="BY264" s="111">
        <v>79369590.867200106</v>
      </c>
      <c r="BZ264" s="111">
        <v>85499439.174400121</v>
      </c>
      <c r="CA264" s="111">
        <v>92559293.139999986</v>
      </c>
      <c r="CB264" s="111">
        <v>100220027.44519986</v>
      </c>
      <c r="CC264" s="111">
        <v>108038017.94759986</v>
      </c>
      <c r="CD264" s="112">
        <v>72465291.040000007</v>
      </c>
      <c r="CE264" s="112">
        <v>76637973.659999996</v>
      </c>
      <c r="CF264" s="112">
        <v>82677371.489999995</v>
      </c>
      <c r="CG264" s="112">
        <v>89075099.969999999</v>
      </c>
      <c r="CH264" s="112">
        <v>96371932.170000002</v>
      </c>
      <c r="CI264" s="112">
        <v>104218205.91</v>
      </c>
    </row>
    <row r="265" spans="1:87" x14ac:dyDescent="0.3">
      <c r="A265" s="189">
        <v>36300</v>
      </c>
      <c r="B265" s="180" t="s">
        <v>575</v>
      </c>
      <c r="C265" s="72">
        <v>0</v>
      </c>
      <c r="D265" s="89">
        <v>0</v>
      </c>
      <c r="E265" s="89">
        <v>0</v>
      </c>
      <c r="F265" s="89">
        <v>0</v>
      </c>
      <c r="G265" s="89">
        <v>0</v>
      </c>
      <c r="H265" s="89">
        <v>0</v>
      </c>
      <c r="I265" s="89">
        <v>0</v>
      </c>
      <c r="J265" s="89">
        <v>0</v>
      </c>
      <c r="K265" s="89">
        <v>0</v>
      </c>
      <c r="L265" s="89">
        <v>0</v>
      </c>
      <c r="M265" s="89">
        <v>0</v>
      </c>
      <c r="N265" s="89">
        <v>0</v>
      </c>
      <c r="O265" s="89">
        <v>0</v>
      </c>
      <c r="P265" s="89">
        <v>0</v>
      </c>
      <c r="Q265" s="89">
        <v>0</v>
      </c>
      <c r="R265" s="89">
        <v>0</v>
      </c>
      <c r="S265" s="89">
        <v>0</v>
      </c>
      <c r="T265" s="89">
        <v>0</v>
      </c>
      <c r="U265" s="89">
        <v>0</v>
      </c>
      <c r="V265" s="89">
        <v>0</v>
      </c>
      <c r="W265" s="89">
        <v>0</v>
      </c>
      <c r="X265" s="89">
        <v>0</v>
      </c>
      <c r="Y265" s="89">
        <v>0</v>
      </c>
      <c r="Z265" s="89">
        <v>0</v>
      </c>
      <c r="AA265" s="89">
        <v>0</v>
      </c>
      <c r="AB265" s="89">
        <v>0</v>
      </c>
      <c r="AC265" s="89">
        <v>0</v>
      </c>
      <c r="AD265" s="89">
        <v>0</v>
      </c>
      <c r="AE265" s="89">
        <v>0</v>
      </c>
      <c r="AF265" s="89">
        <v>0</v>
      </c>
      <c r="AG265" s="89">
        <v>0</v>
      </c>
      <c r="AH265" s="89">
        <v>0</v>
      </c>
      <c r="AI265" s="89">
        <v>0</v>
      </c>
      <c r="AJ265" s="89">
        <v>0</v>
      </c>
      <c r="AK265" s="89">
        <v>0</v>
      </c>
      <c r="AL265" s="89">
        <v>0</v>
      </c>
      <c r="AM265" s="89">
        <v>0</v>
      </c>
      <c r="AN265" s="89">
        <v>0</v>
      </c>
      <c r="AO265" s="89">
        <v>0</v>
      </c>
      <c r="AP265" s="89">
        <v>0</v>
      </c>
      <c r="AQ265" s="89">
        <v>0</v>
      </c>
      <c r="AR265" s="89">
        <v>0</v>
      </c>
      <c r="AS265" s="89">
        <v>0</v>
      </c>
      <c r="AT265" s="89">
        <v>0</v>
      </c>
      <c r="AU265" s="89">
        <v>0</v>
      </c>
      <c r="AV265" s="89">
        <v>0</v>
      </c>
      <c r="AW265" s="89">
        <v>0</v>
      </c>
      <c r="AX265" s="89">
        <v>0</v>
      </c>
      <c r="AY265" s="89">
        <v>0</v>
      </c>
      <c r="AZ265" s="89">
        <v>0</v>
      </c>
      <c r="BA265" s="89">
        <v>0</v>
      </c>
      <c r="BB265" s="89">
        <v>0</v>
      </c>
      <c r="BC265" s="89">
        <v>0</v>
      </c>
      <c r="BD265" s="89">
        <v>0</v>
      </c>
      <c r="BE265" s="89">
        <v>0</v>
      </c>
      <c r="BF265" s="89">
        <v>0</v>
      </c>
      <c r="BG265" s="89">
        <v>0</v>
      </c>
      <c r="BH265" s="89">
        <v>0</v>
      </c>
      <c r="BI265" s="89">
        <v>0</v>
      </c>
      <c r="BJ265" s="89">
        <v>0</v>
      </c>
      <c r="BK265" s="89">
        <v>0</v>
      </c>
      <c r="BL265" s="89">
        <v>0</v>
      </c>
      <c r="BM265" s="89">
        <v>0</v>
      </c>
      <c r="BN265" s="89">
        <v>0</v>
      </c>
      <c r="BO265" s="89">
        <v>0</v>
      </c>
      <c r="BP265" s="89">
        <v>0</v>
      </c>
      <c r="BQ265" s="89">
        <v>0</v>
      </c>
      <c r="BR265" s="89">
        <v>0</v>
      </c>
      <c r="BS265" s="89">
        <v>0</v>
      </c>
      <c r="BT265" s="89">
        <v>0</v>
      </c>
      <c r="BU265" s="89">
        <v>0</v>
      </c>
      <c r="BV265" s="89">
        <v>0</v>
      </c>
      <c r="BW265" s="89">
        <v>0</v>
      </c>
      <c r="BX265" s="111">
        <v>0</v>
      </c>
      <c r="BY265" s="111">
        <v>0</v>
      </c>
      <c r="BZ265" s="111">
        <v>0</v>
      </c>
      <c r="CA265" s="111">
        <v>0</v>
      </c>
      <c r="CB265" s="111">
        <v>0</v>
      </c>
      <c r="CC265" s="111">
        <v>0</v>
      </c>
      <c r="CD265" s="112">
        <v>0</v>
      </c>
      <c r="CE265" s="112">
        <v>0</v>
      </c>
      <c r="CF265" s="112">
        <v>0</v>
      </c>
      <c r="CG265" s="112">
        <v>0</v>
      </c>
      <c r="CH265" s="112">
        <v>0</v>
      </c>
      <c r="CI265" s="112">
        <v>0</v>
      </c>
    </row>
    <row r="266" spans="1:87" x14ac:dyDescent="0.3">
      <c r="A266" s="189">
        <v>36400</v>
      </c>
      <c r="B266" s="180" t="s">
        <v>576</v>
      </c>
      <c r="C266" s="72">
        <v>187820716.23999998</v>
      </c>
      <c r="D266" s="89">
        <v>188534506.95999995</v>
      </c>
      <c r="E266" s="89">
        <v>189185654.70999992</v>
      </c>
      <c r="F266" s="89">
        <v>188657461.38999993</v>
      </c>
      <c r="G266" s="89">
        <v>189350613.93999994</v>
      </c>
      <c r="H266" s="89">
        <v>190112509.12999994</v>
      </c>
      <c r="I266" s="89">
        <v>189864640.82999992</v>
      </c>
      <c r="J266" s="89">
        <v>190495583.55999994</v>
      </c>
      <c r="K266" s="89">
        <v>190889436.57999992</v>
      </c>
      <c r="L266" s="89">
        <v>190687890.71999994</v>
      </c>
      <c r="M266" s="89">
        <v>190101961.98999992</v>
      </c>
      <c r="N266" s="89">
        <v>190576118.01999995</v>
      </c>
      <c r="O266" s="89">
        <v>190460196.05999988</v>
      </c>
      <c r="P266" s="89">
        <v>190735738.57399988</v>
      </c>
      <c r="Q266" s="89">
        <v>189995358.00079986</v>
      </c>
      <c r="R266" s="89">
        <v>188378449.36769986</v>
      </c>
      <c r="S266" s="89">
        <v>187896277.47569987</v>
      </c>
      <c r="T266" s="89">
        <v>187214042.26889989</v>
      </c>
      <c r="U266" s="89">
        <v>187410251.92699987</v>
      </c>
      <c r="V266" s="89">
        <v>187849498.94559988</v>
      </c>
      <c r="W266" s="89">
        <v>187944639.29549986</v>
      </c>
      <c r="X266" s="89">
        <v>188621231.00949985</v>
      </c>
      <c r="Y266" s="89">
        <v>189239425.63149986</v>
      </c>
      <c r="Z266" s="89">
        <v>189842678.97829983</v>
      </c>
      <c r="AA266" s="89">
        <v>189632327.78209987</v>
      </c>
      <c r="AB266" s="89">
        <v>190192655.77809986</v>
      </c>
      <c r="AC266" s="89">
        <v>190588199.48319986</v>
      </c>
      <c r="AD266" s="89">
        <v>191086658.00519985</v>
      </c>
      <c r="AE266" s="89">
        <v>191885251.14009988</v>
      </c>
      <c r="AF266" s="89">
        <v>192578593.26769987</v>
      </c>
      <c r="AG266" s="89">
        <v>192670256.27369988</v>
      </c>
      <c r="AH266" s="89">
        <v>193406341.19979984</v>
      </c>
      <c r="AI266" s="89">
        <v>194076045.3202998</v>
      </c>
      <c r="AJ266" s="89">
        <v>194585143.51529983</v>
      </c>
      <c r="AK266" s="89">
        <v>195476108.38039982</v>
      </c>
      <c r="AL266" s="89">
        <v>196191530.82699981</v>
      </c>
      <c r="AM266" s="89">
        <v>196444224.4491998</v>
      </c>
      <c r="AN266" s="89">
        <v>197594371.1260998</v>
      </c>
      <c r="AO266" s="89">
        <v>198761942.6630998</v>
      </c>
      <c r="AP266" s="89">
        <v>199946939.11009979</v>
      </c>
      <c r="AQ266" s="89">
        <v>201123269.9570998</v>
      </c>
      <c r="AR266" s="89">
        <v>202288625.2740998</v>
      </c>
      <c r="AS266" s="89">
        <v>203392989.3110998</v>
      </c>
      <c r="AT266" s="89">
        <v>204626715.30809981</v>
      </c>
      <c r="AU266" s="89">
        <v>205895627.96509981</v>
      </c>
      <c r="AV266" s="89">
        <v>206894723.27209979</v>
      </c>
      <c r="AW266" s="89">
        <v>208216556.28909978</v>
      </c>
      <c r="AX266" s="89">
        <v>209555786.50609979</v>
      </c>
      <c r="AY266" s="89">
        <v>210297491.09499979</v>
      </c>
      <c r="AZ266" s="89">
        <v>211657220.38879979</v>
      </c>
      <c r="BA266" s="89">
        <v>213088002.91499978</v>
      </c>
      <c r="BB266" s="89">
        <v>214536134.9811998</v>
      </c>
      <c r="BC266" s="89">
        <v>216001616.57739982</v>
      </c>
      <c r="BD266" s="89">
        <v>217470197.70359984</v>
      </c>
      <c r="BE266" s="89">
        <v>218323062.84979984</v>
      </c>
      <c r="BF266" s="89">
        <v>219820140.76599985</v>
      </c>
      <c r="BG266" s="89">
        <v>221372547.24219987</v>
      </c>
      <c r="BH266" s="89">
        <v>222857836.11839989</v>
      </c>
      <c r="BI266" s="89">
        <v>224445159.67459989</v>
      </c>
      <c r="BJ266" s="89">
        <v>226049880.4007999</v>
      </c>
      <c r="BK266" s="89">
        <v>227465375.45609993</v>
      </c>
      <c r="BL266" s="89">
        <v>229098952.93209991</v>
      </c>
      <c r="BM266" s="89">
        <v>230750753.70049992</v>
      </c>
      <c r="BN266" s="89">
        <v>232420577.88889992</v>
      </c>
      <c r="BO266" s="89">
        <v>234108830.31729993</v>
      </c>
      <c r="BP266" s="89">
        <v>235815306.06569993</v>
      </c>
      <c r="BQ266" s="89">
        <v>237510080.14409995</v>
      </c>
      <c r="BR266" s="89">
        <v>239253752.91249996</v>
      </c>
      <c r="BS266" s="89">
        <v>241015649.00089997</v>
      </c>
      <c r="BT266" s="89">
        <v>242228313.89929998</v>
      </c>
      <c r="BU266" s="89">
        <v>244040885.55769998</v>
      </c>
      <c r="BV266" s="89">
        <v>245871680.54609999</v>
      </c>
      <c r="BW266" s="89">
        <v>246808698.85929999</v>
      </c>
      <c r="BX266" s="111">
        <v>190460196.05999988</v>
      </c>
      <c r="BY266" s="111">
        <v>189632327.78209987</v>
      </c>
      <c r="BZ266" s="111">
        <v>196444224.4491998</v>
      </c>
      <c r="CA266" s="111">
        <v>210297491.09499979</v>
      </c>
      <c r="CB266" s="111">
        <v>227465375.45609993</v>
      </c>
      <c r="CC266" s="111">
        <v>246808698.85929999</v>
      </c>
      <c r="CD266" s="112">
        <v>189749022.31999999</v>
      </c>
      <c r="CE266" s="112">
        <v>188863085.78999999</v>
      </c>
      <c r="CF266" s="112">
        <v>192985641.19</v>
      </c>
      <c r="CG266" s="112">
        <v>203464558.63999999</v>
      </c>
      <c r="CH266" s="112">
        <v>218721897.40000001</v>
      </c>
      <c r="CI266" s="112">
        <v>237414527.47999999</v>
      </c>
    </row>
    <row r="267" spans="1:87" x14ac:dyDescent="0.3">
      <c r="A267" s="189">
        <v>36500</v>
      </c>
      <c r="B267" s="180" t="s">
        <v>577</v>
      </c>
      <c r="C267" s="72">
        <v>152565382.41999999</v>
      </c>
      <c r="D267" s="89">
        <v>152662568.37</v>
      </c>
      <c r="E267" s="89">
        <v>152459362.5</v>
      </c>
      <c r="F267" s="89">
        <v>152078214.38</v>
      </c>
      <c r="G267" s="89">
        <v>152113398.17000002</v>
      </c>
      <c r="H267" s="89">
        <v>152312224.85999998</v>
      </c>
      <c r="I267" s="89">
        <v>152162980.83999997</v>
      </c>
      <c r="J267" s="89">
        <v>152229310.90999997</v>
      </c>
      <c r="K267" s="89">
        <v>151798836.81999999</v>
      </c>
      <c r="L267" s="89">
        <v>151541857.18000001</v>
      </c>
      <c r="M267" s="89">
        <v>150541068.20000002</v>
      </c>
      <c r="N267" s="89">
        <v>150130671.38000005</v>
      </c>
      <c r="O267" s="89">
        <v>149822823.25000003</v>
      </c>
      <c r="P267" s="89">
        <v>150028359.25400001</v>
      </c>
      <c r="Q267" s="89">
        <v>149977786.90280002</v>
      </c>
      <c r="R267" s="89">
        <v>150067156.45320001</v>
      </c>
      <c r="S267" s="89">
        <v>150339923.82120001</v>
      </c>
      <c r="T267" s="89">
        <v>150555374.56240001</v>
      </c>
      <c r="U267" s="89">
        <v>150719038.58199999</v>
      </c>
      <c r="V267" s="89">
        <v>150997911.21959999</v>
      </c>
      <c r="W267" s="89">
        <v>151266377.76800001</v>
      </c>
      <c r="X267" s="89">
        <v>151580891.972</v>
      </c>
      <c r="Y267" s="89">
        <v>151878379.65400001</v>
      </c>
      <c r="Z267" s="89">
        <v>152206484.22280002</v>
      </c>
      <c r="AA267" s="89">
        <v>152134506.23360002</v>
      </c>
      <c r="AB267" s="89">
        <v>152152132.61960003</v>
      </c>
      <c r="AC267" s="89">
        <v>152071911.38120002</v>
      </c>
      <c r="AD267" s="89">
        <v>151951308.22320002</v>
      </c>
      <c r="AE267" s="89">
        <v>151851409.67160001</v>
      </c>
      <c r="AF267" s="89">
        <v>151665321.10320002</v>
      </c>
      <c r="AG267" s="89">
        <v>151312180.51920003</v>
      </c>
      <c r="AH267" s="89">
        <v>151186222.33680001</v>
      </c>
      <c r="AI267" s="89">
        <v>151061733.44480002</v>
      </c>
      <c r="AJ267" s="89">
        <v>150886618.46480003</v>
      </c>
      <c r="AK267" s="89">
        <v>150835423.06640002</v>
      </c>
      <c r="AL267" s="89">
        <v>150892053.57200003</v>
      </c>
      <c r="AM267" s="89">
        <v>150708786.35720006</v>
      </c>
      <c r="AN267" s="89">
        <v>150072459.17760009</v>
      </c>
      <c r="AO267" s="89">
        <v>149441076.49960011</v>
      </c>
      <c r="AP267" s="89">
        <v>148814638.34160012</v>
      </c>
      <c r="AQ267" s="89">
        <v>148181426.86360013</v>
      </c>
      <c r="AR267" s="89">
        <v>147540159.14560017</v>
      </c>
      <c r="AS267" s="89">
        <v>146868098.59760019</v>
      </c>
      <c r="AT267" s="89">
        <v>146249986.40960023</v>
      </c>
      <c r="AU267" s="89">
        <v>145644547.65160027</v>
      </c>
      <c r="AV267" s="89">
        <v>144914958.95360029</v>
      </c>
      <c r="AW267" s="89">
        <v>144324645.54560032</v>
      </c>
      <c r="AX267" s="89">
        <v>143739274.61760035</v>
      </c>
      <c r="AY267" s="89">
        <v>142882670.29000035</v>
      </c>
      <c r="AZ267" s="89">
        <v>141929007.25080037</v>
      </c>
      <c r="BA267" s="89">
        <v>141005399.38000038</v>
      </c>
      <c r="BB267" s="89">
        <v>140088220.08920038</v>
      </c>
      <c r="BC267" s="89">
        <v>139177469.36840039</v>
      </c>
      <c r="BD267" s="89">
        <v>138266747.2276004</v>
      </c>
      <c r="BE267" s="89">
        <v>137077995.4268004</v>
      </c>
      <c r="BF267" s="89">
        <v>136171117.04600039</v>
      </c>
      <c r="BG267" s="89">
        <v>135287375.8952004</v>
      </c>
      <c r="BH267" s="89">
        <v>134372127.21440041</v>
      </c>
      <c r="BI267" s="89">
        <v>133500546.41360041</v>
      </c>
      <c r="BJ267" s="89">
        <v>132635397.70280042</v>
      </c>
      <c r="BK267" s="89">
        <v>131683882.05760041</v>
      </c>
      <c r="BL267" s="89">
        <v>130767578.54360043</v>
      </c>
      <c r="BM267" s="89">
        <v>129857991.79800044</v>
      </c>
      <c r="BN267" s="89">
        <v>128955032.02240045</v>
      </c>
      <c r="BO267" s="89">
        <v>128058879.13680047</v>
      </c>
      <c r="BP267" s="89">
        <v>127169443.00120048</v>
      </c>
      <c r="BQ267" s="89">
        <v>126273283.6156005</v>
      </c>
      <c r="BR267" s="89">
        <v>125397336.4300005</v>
      </c>
      <c r="BS267" s="89">
        <v>124528105.9944005</v>
      </c>
      <c r="BT267" s="89">
        <v>123410735.53880051</v>
      </c>
      <c r="BU267" s="89">
        <v>122555990.15320052</v>
      </c>
      <c r="BV267" s="89">
        <v>121707961.50760053</v>
      </c>
      <c r="BW267" s="89">
        <v>120457049.61880052</v>
      </c>
      <c r="BX267" s="111">
        <v>149822823.25000003</v>
      </c>
      <c r="BY267" s="111">
        <v>152134506.23360002</v>
      </c>
      <c r="BZ267" s="111">
        <v>150708786.35720006</v>
      </c>
      <c r="CA267" s="111">
        <v>142882670.29000035</v>
      </c>
      <c r="CB267" s="111">
        <v>131683882.05760041</v>
      </c>
      <c r="CC267" s="111">
        <v>120457049.61880052</v>
      </c>
      <c r="CD267" s="112">
        <v>151724515.33000001</v>
      </c>
      <c r="CE267" s="112">
        <v>150890385.68000001</v>
      </c>
      <c r="CF267" s="112">
        <v>151439200.53999999</v>
      </c>
      <c r="CG267" s="112">
        <v>146875594.5</v>
      </c>
      <c r="CH267" s="112">
        <v>137236765.80000001</v>
      </c>
      <c r="CI267" s="112">
        <v>126217174.56999999</v>
      </c>
    </row>
    <row r="268" spans="1:87" x14ac:dyDescent="0.3">
      <c r="A268" s="189">
        <v>36600</v>
      </c>
      <c r="B268" s="180" t="s">
        <v>578</v>
      </c>
      <c r="C268" s="72">
        <v>87242984.400000021</v>
      </c>
      <c r="D268" s="89">
        <v>87654989.390000015</v>
      </c>
      <c r="E268" s="89">
        <v>88179478.890000015</v>
      </c>
      <c r="F268" s="89">
        <v>88750990.760000005</v>
      </c>
      <c r="G268" s="89">
        <v>89041572.719999999</v>
      </c>
      <c r="H268" s="89">
        <v>89463398.849999994</v>
      </c>
      <c r="I268" s="89">
        <v>89998926.299999982</v>
      </c>
      <c r="J268" s="89">
        <v>90428673.889999986</v>
      </c>
      <c r="K268" s="89">
        <v>90690933.079999983</v>
      </c>
      <c r="L268" s="89">
        <v>91395204.799999982</v>
      </c>
      <c r="M268" s="89">
        <v>91845380.699999988</v>
      </c>
      <c r="N268" s="89">
        <v>92332696.75999999</v>
      </c>
      <c r="O268" s="89">
        <v>92945234.209999993</v>
      </c>
      <c r="P268" s="89">
        <v>93362312.587999985</v>
      </c>
      <c r="Q268" s="89">
        <v>93787668.281599969</v>
      </c>
      <c r="R268" s="89">
        <v>94215283.017899975</v>
      </c>
      <c r="S268" s="89">
        <v>94762067.863899976</v>
      </c>
      <c r="T268" s="89">
        <v>95198392.170299977</v>
      </c>
      <c r="U268" s="89">
        <v>95659229.078999966</v>
      </c>
      <c r="V268" s="89">
        <v>96105871.22119996</v>
      </c>
      <c r="W268" s="89">
        <v>96535948.108499974</v>
      </c>
      <c r="X268" s="89">
        <v>97035970.896499991</v>
      </c>
      <c r="Y268" s="89">
        <v>97496239.770499989</v>
      </c>
      <c r="Z268" s="89">
        <v>98013771.344099998</v>
      </c>
      <c r="AA268" s="89">
        <v>98415100.006700009</v>
      </c>
      <c r="AB268" s="89">
        <v>98924445.708700001</v>
      </c>
      <c r="AC268" s="89">
        <v>99439401.846399993</v>
      </c>
      <c r="AD268" s="89">
        <v>99964533.390399992</v>
      </c>
      <c r="AE268" s="89">
        <v>100483729.07270001</v>
      </c>
      <c r="AF268" s="89">
        <v>100946665.65790002</v>
      </c>
      <c r="AG268" s="89">
        <v>101436532.10990003</v>
      </c>
      <c r="AH268" s="89">
        <v>101955498.05460002</v>
      </c>
      <c r="AI268" s="89">
        <v>102440633.61810002</v>
      </c>
      <c r="AJ268" s="89">
        <v>102969197.45310001</v>
      </c>
      <c r="AK268" s="89">
        <v>103452362.63080001</v>
      </c>
      <c r="AL268" s="89">
        <v>104021740.73900001</v>
      </c>
      <c r="AM268" s="89">
        <v>104486090.20840001</v>
      </c>
      <c r="AN268" s="89">
        <v>105029889.00470002</v>
      </c>
      <c r="AO268" s="89">
        <v>105575766.06370002</v>
      </c>
      <c r="AP268" s="89">
        <v>106123721.40270002</v>
      </c>
      <c r="AQ268" s="89">
        <v>106672564.93170002</v>
      </c>
      <c r="AR268" s="89">
        <v>107222334.25070003</v>
      </c>
      <c r="AS268" s="89">
        <v>107770907.13970003</v>
      </c>
      <c r="AT268" s="89">
        <v>108327403.61870003</v>
      </c>
      <c r="AU268" s="89">
        <v>108886933.16770002</v>
      </c>
      <c r="AV268" s="89">
        <v>109435489.63670003</v>
      </c>
      <c r="AW268" s="89">
        <v>110001677.02570005</v>
      </c>
      <c r="AX268" s="89">
        <v>110569935.37470005</v>
      </c>
      <c r="AY268" s="89">
        <v>111112215.57500005</v>
      </c>
      <c r="AZ268" s="89">
        <v>111700370.48760006</v>
      </c>
      <c r="BA268" s="89">
        <v>112293361.29500008</v>
      </c>
      <c r="BB268" s="89">
        <v>112888451.29240009</v>
      </c>
      <c r="BC268" s="89">
        <v>113485640.47980011</v>
      </c>
      <c r="BD268" s="89">
        <v>114084278.85720012</v>
      </c>
      <c r="BE268" s="89">
        <v>114656217.82460013</v>
      </c>
      <c r="BF268" s="89">
        <v>115262398.61200014</v>
      </c>
      <c r="BG268" s="89">
        <v>115872613.97940016</v>
      </c>
      <c r="BH268" s="89">
        <v>116481075.64680018</v>
      </c>
      <c r="BI268" s="89">
        <v>117095962.16420019</v>
      </c>
      <c r="BJ268" s="89">
        <v>117712960.45160019</v>
      </c>
      <c r="BK268" s="89">
        <v>118322645.60470019</v>
      </c>
      <c r="BL268" s="89">
        <v>118958639.20670019</v>
      </c>
      <c r="BM268" s="89">
        <v>119596963.09350018</v>
      </c>
      <c r="BN268" s="89">
        <v>120237608.15030019</v>
      </c>
      <c r="BO268" s="89">
        <v>120880593.94710018</v>
      </c>
      <c r="BP268" s="89">
        <v>121525910.03390017</v>
      </c>
      <c r="BQ268" s="89">
        <v>122172191.41070016</v>
      </c>
      <c r="BR268" s="89">
        <v>122822366.27750015</v>
      </c>
      <c r="BS268" s="89">
        <v>123474871.43430014</v>
      </c>
      <c r="BT268" s="89">
        <v>124103823.00110014</v>
      </c>
      <c r="BU268" s="89">
        <v>124764747.08790013</v>
      </c>
      <c r="BV268" s="89">
        <v>125428001.46470012</v>
      </c>
      <c r="BW268" s="89">
        <v>126051986.12110011</v>
      </c>
      <c r="BX268" s="111">
        <v>92945234.209999993</v>
      </c>
      <c r="BY268" s="111">
        <v>98415100.006700009</v>
      </c>
      <c r="BZ268" s="111">
        <v>104486090.20840001</v>
      </c>
      <c r="CA268" s="111">
        <v>111112215.57500005</v>
      </c>
      <c r="CB268" s="111">
        <v>118322645.60470019</v>
      </c>
      <c r="CC268" s="111">
        <v>126051986.12110011</v>
      </c>
      <c r="CD268" s="112">
        <v>89997728.060000002</v>
      </c>
      <c r="CE268" s="112">
        <v>95656391.430000007</v>
      </c>
      <c r="CF268" s="112">
        <v>101456610.04000001</v>
      </c>
      <c r="CG268" s="112">
        <v>107785763.65000001</v>
      </c>
      <c r="CH268" s="112">
        <v>114689860.94</v>
      </c>
      <c r="CI268" s="112">
        <v>122180026.68000001</v>
      </c>
    </row>
    <row r="269" spans="1:87" x14ac:dyDescent="0.3">
      <c r="A269" s="189">
        <v>36700</v>
      </c>
      <c r="B269" s="180" t="s">
        <v>579</v>
      </c>
      <c r="C269" s="72">
        <v>87227633.00000003</v>
      </c>
      <c r="D269" s="89">
        <v>87462175.700000033</v>
      </c>
      <c r="E269" s="89">
        <v>87917055.420000046</v>
      </c>
      <c r="F269" s="89">
        <v>87877403.710000053</v>
      </c>
      <c r="G269" s="89">
        <v>87877414.020000055</v>
      </c>
      <c r="H269" s="89">
        <v>88128145.13000004</v>
      </c>
      <c r="I269" s="89">
        <v>88487018.99000001</v>
      </c>
      <c r="J269" s="89">
        <v>88926111.600000024</v>
      </c>
      <c r="K269" s="89">
        <v>88718415.640000015</v>
      </c>
      <c r="L269" s="89">
        <v>89103717.969999999</v>
      </c>
      <c r="M269" s="89">
        <v>88859485.239999995</v>
      </c>
      <c r="N269" s="89">
        <v>89087861.689999983</v>
      </c>
      <c r="O269" s="89">
        <v>89042610.98999998</v>
      </c>
      <c r="P269" s="89">
        <v>87071416.783999979</v>
      </c>
      <c r="Q269" s="89">
        <v>84552565.13879998</v>
      </c>
      <c r="R269" s="89">
        <v>78524143.714699984</v>
      </c>
      <c r="S269" s="89">
        <v>75067662.782699987</v>
      </c>
      <c r="T269" s="89">
        <v>73117668.957899988</v>
      </c>
      <c r="U269" s="89">
        <v>71178503.936999992</v>
      </c>
      <c r="V269" s="89">
        <v>69998883.971599996</v>
      </c>
      <c r="W269" s="89">
        <v>68061599.620499998</v>
      </c>
      <c r="X269" s="89">
        <v>67071719.994500011</v>
      </c>
      <c r="Y269" s="89">
        <v>66304652.856500015</v>
      </c>
      <c r="Z269" s="89">
        <v>65463318.111300021</v>
      </c>
      <c r="AA269" s="89">
        <v>62438192.203100026</v>
      </c>
      <c r="AB269" s="89">
        <v>62602521.549100026</v>
      </c>
      <c r="AC269" s="89">
        <v>62934102.435200036</v>
      </c>
      <c r="AD269" s="89">
        <v>62686711.387200035</v>
      </c>
      <c r="AE269" s="89">
        <v>62619130.661100037</v>
      </c>
      <c r="AF269" s="89">
        <v>62789980.734700039</v>
      </c>
      <c r="AG269" s="89">
        <v>62871101.460700043</v>
      </c>
      <c r="AH269" s="89">
        <v>63210133.55780004</v>
      </c>
      <c r="AI269" s="89">
        <v>63566409.633300036</v>
      </c>
      <c r="AJ269" s="89">
        <v>63976388.068300039</v>
      </c>
      <c r="AK269" s="89">
        <v>64240471.154400043</v>
      </c>
      <c r="AL269" s="89">
        <v>64819042.967000052</v>
      </c>
      <c r="AM269" s="89">
        <v>65189033.00120005</v>
      </c>
      <c r="AN269" s="89">
        <v>65381130.567100056</v>
      </c>
      <c r="AO269" s="89">
        <v>65776286.974100061</v>
      </c>
      <c r="AP269" s="89">
        <v>66204969.221100062</v>
      </c>
      <c r="AQ269" s="89">
        <v>66658938.208100066</v>
      </c>
      <c r="AR269" s="89">
        <v>67137479.105100065</v>
      </c>
      <c r="AS269" s="89">
        <v>67624813.752100065</v>
      </c>
      <c r="AT269" s="89">
        <v>68181098.429100066</v>
      </c>
      <c r="AU269" s="89">
        <v>68776532.716100067</v>
      </c>
      <c r="AV269" s="89">
        <v>69314789.973100081</v>
      </c>
      <c r="AW269" s="89">
        <v>69983153.990100086</v>
      </c>
      <c r="AX269" s="89">
        <v>70685034.487100095</v>
      </c>
      <c r="AY269" s="89">
        <v>71226245.305000111</v>
      </c>
      <c r="AZ269" s="89">
        <v>71953650.826800123</v>
      </c>
      <c r="BA269" s="89">
        <v>72732094.805000111</v>
      </c>
      <c r="BB269" s="89">
        <v>73544588.883200109</v>
      </c>
      <c r="BC269" s="89">
        <v>74391133.061400101</v>
      </c>
      <c r="BD269" s="89">
        <v>75267227.329600096</v>
      </c>
      <c r="BE269" s="89">
        <v>75977464.257800087</v>
      </c>
      <c r="BF269" s="89">
        <v>76920071.136000082</v>
      </c>
      <c r="BG269" s="89">
        <v>77908742.254200071</v>
      </c>
      <c r="BH269" s="89">
        <v>78904789.632400081</v>
      </c>
      <c r="BI269" s="89">
        <v>79961677.14060007</v>
      </c>
      <c r="BJ269" s="89">
        <v>81052630.848800063</v>
      </c>
      <c r="BK269" s="89">
        <v>82112401.437100068</v>
      </c>
      <c r="BL269" s="89">
        <v>83298795.663100064</v>
      </c>
      <c r="BM269" s="89">
        <v>84519030.275500059</v>
      </c>
      <c r="BN269" s="89">
        <v>85773042.217900053</v>
      </c>
      <c r="BO269" s="89">
        <v>87060959.450300053</v>
      </c>
      <c r="BP269" s="89">
        <v>88382717.152700052</v>
      </c>
      <c r="BQ269" s="89">
        <v>89728865.315100044</v>
      </c>
      <c r="BR269" s="89">
        <v>91118557.677500039</v>
      </c>
      <c r="BS269" s="89">
        <v>92542090.509900033</v>
      </c>
      <c r="BT269" s="89">
        <v>93820267.642300025</v>
      </c>
      <c r="BU269" s="89">
        <v>95316292.814700022</v>
      </c>
      <c r="BV269" s="89">
        <v>96846158.457100019</v>
      </c>
      <c r="BW269" s="89">
        <v>98121864.562300012</v>
      </c>
      <c r="BX269" s="111">
        <v>89042610.98999998</v>
      </c>
      <c r="BY269" s="111">
        <v>62438192.203100026</v>
      </c>
      <c r="BZ269" s="111">
        <v>65189033.00120005</v>
      </c>
      <c r="CA269" s="111">
        <v>71226245.305000111</v>
      </c>
      <c r="CB269" s="111">
        <v>82112401.437100068</v>
      </c>
      <c r="CC269" s="111">
        <v>98121864.562300012</v>
      </c>
      <c r="CD269" s="112">
        <v>88362696.079999998</v>
      </c>
      <c r="CE269" s="112">
        <v>73684072.239999995</v>
      </c>
      <c r="CF269" s="112">
        <v>63380247.600000001</v>
      </c>
      <c r="CG269" s="112">
        <v>67856885.060000002</v>
      </c>
      <c r="CH269" s="112">
        <v>76304055.150000006</v>
      </c>
      <c r="CI269" s="112">
        <v>89895464.859999999</v>
      </c>
    </row>
    <row r="270" spans="1:87" x14ac:dyDescent="0.3">
      <c r="A270" s="189">
        <v>36800</v>
      </c>
      <c r="B270" s="180" t="s">
        <v>580</v>
      </c>
      <c r="C270" s="72">
        <v>320472504.94000018</v>
      </c>
      <c r="D270" s="89">
        <v>322677505.08000022</v>
      </c>
      <c r="E270" s="89">
        <v>325113076.19000024</v>
      </c>
      <c r="F270" s="89">
        <v>325084271.46000022</v>
      </c>
      <c r="G270" s="89">
        <v>325754663.88000029</v>
      </c>
      <c r="H270" s="89">
        <v>329293891.63000029</v>
      </c>
      <c r="I270" s="89">
        <v>329567000.36000025</v>
      </c>
      <c r="J270" s="89">
        <v>331626926.37000024</v>
      </c>
      <c r="K270" s="89">
        <v>333077502.36000025</v>
      </c>
      <c r="L270" s="89">
        <v>332479445.90000027</v>
      </c>
      <c r="M270" s="89">
        <v>333280368.96000028</v>
      </c>
      <c r="N270" s="89">
        <v>335443506.8100003</v>
      </c>
      <c r="O270" s="89">
        <v>336026163.78000027</v>
      </c>
      <c r="P270" s="89">
        <v>338307436.50800025</v>
      </c>
      <c r="Q270" s="89">
        <v>340206474.3216002</v>
      </c>
      <c r="R270" s="89">
        <v>342157181.08540022</v>
      </c>
      <c r="S270" s="89">
        <v>345078390.21140027</v>
      </c>
      <c r="T270" s="89">
        <v>347485337.6078003</v>
      </c>
      <c r="U270" s="89">
        <v>349775651.19400024</v>
      </c>
      <c r="V270" s="89">
        <v>352442826.98120022</v>
      </c>
      <c r="W270" s="89">
        <v>355051799.99100024</v>
      </c>
      <c r="X270" s="89">
        <v>357956347.31900018</v>
      </c>
      <c r="Y270" s="89">
        <v>360735509.9430002</v>
      </c>
      <c r="Z270" s="89">
        <v>363733147.17660016</v>
      </c>
      <c r="AA270" s="89">
        <v>365510328.88420016</v>
      </c>
      <c r="AB270" s="89">
        <v>367943776.99620014</v>
      </c>
      <c r="AC270" s="89">
        <v>370431603.98640013</v>
      </c>
      <c r="AD270" s="89">
        <v>372800803.57040012</v>
      </c>
      <c r="AE270" s="89">
        <v>375228961.72020012</v>
      </c>
      <c r="AF270" s="89">
        <v>377259911.78540009</v>
      </c>
      <c r="AG270" s="89">
        <v>378839493.65740013</v>
      </c>
      <c r="AH270" s="89">
        <v>381249363.27960014</v>
      </c>
      <c r="AI270" s="89">
        <v>383600233.43060017</v>
      </c>
      <c r="AJ270" s="89">
        <v>385890377.1406002</v>
      </c>
      <c r="AK270" s="89">
        <v>388111430.63080025</v>
      </c>
      <c r="AL270" s="89">
        <v>390848305.44400024</v>
      </c>
      <c r="AM270" s="89">
        <v>392562292.17840022</v>
      </c>
      <c r="AN270" s="89">
        <v>395153768.8622002</v>
      </c>
      <c r="AO270" s="89">
        <v>397757272.70620018</v>
      </c>
      <c r="AP270" s="89">
        <v>400372803.78020018</v>
      </c>
      <c r="AQ270" s="89">
        <v>402958617.27420014</v>
      </c>
      <c r="AR270" s="89">
        <v>405510970.5782001</v>
      </c>
      <c r="AS270" s="89">
        <v>407949786.43220007</v>
      </c>
      <c r="AT270" s="89">
        <v>410579487.11620003</v>
      </c>
      <c r="AU270" s="89">
        <v>413249586.56019998</v>
      </c>
      <c r="AV270" s="89">
        <v>415472108.98419994</v>
      </c>
      <c r="AW270" s="89">
        <v>418194627.5981999</v>
      </c>
      <c r="AX270" s="89">
        <v>420929131.08219987</v>
      </c>
      <c r="AY270" s="89">
        <v>422691742.91999984</v>
      </c>
      <c r="AZ270" s="89">
        <v>425424842.51759982</v>
      </c>
      <c r="BA270" s="89">
        <v>428255922.44999987</v>
      </c>
      <c r="BB270" s="89">
        <v>431099150.62239993</v>
      </c>
      <c r="BC270" s="89">
        <v>433954527.03479999</v>
      </c>
      <c r="BD270" s="89">
        <v>436799251.67720002</v>
      </c>
      <c r="BE270" s="89">
        <v>438643194.19960004</v>
      </c>
      <c r="BF270" s="89">
        <v>441501106.08200008</v>
      </c>
      <c r="BG270" s="89">
        <v>444431866.28440011</v>
      </c>
      <c r="BH270" s="89">
        <v>447239627.31680012</v>
      </c>
      <c r="BI270" s="89">
        <v>450194881.52920014</v>
      </c>
      <c r="BJ270" s="89">
        <v>453162356.80160016</v>
      </c>
      <c r="BK270" s="89">
        <v>455811456.55220014</v>
      </c>
      <c r="BL270" s="89">
        <v>458802083.07420009</v>
      </c>
      <c r="BM270" s="89">
        <v>461806195.22100013</v>
      </c>
      <c r="BN270" s="89">
        <v>464823473.16780019</v>
      </c>
      <c r="BO270" s="89">
        <v>467854564.24460018</v>
      </c>
      <c r="BP270" s="89">
        <v>470899140.96140021</v>
      </c>
      <c r="BQ270" s="89">
        <v>473909323.30820024</v>
      </c>
      <c r="BR270" s="89">
        <v>476982018.28500026</v>
      </c>
      <c r="BS270" s="89">
        <v>480068198.89180028</v>
      </c>
      <c r="BT270" s="89">
        <v>482259937.90860033</v>
      </c>
      <c r="BU270" s="89">
        <v>485394839.68540037</v>
      </c>
      <c r="BV270" s="89">
        <v>488543227.10220039</v>
      </c>
      <c r="BW270" s="89">
        <v>490245900.1486004</v>
      </c>
      <c r="BX270" s="111">
        <v>336026163.78000027</v>
      </c>
      <c r="BY270" s="111">
        <v>365510328.88420016</v>
      </c>
      <c r="BZ270" s="111">
        <v>392562292.17840022</v>
      </c>
      <c r="CA270" s="111">
        <v>422691742.91999984</v>
      </c>
      <c r="CB270" s="111">
        <v>455811456.55220014</v>
      </c>
      <c r="CC270" s="111">
        <v>490245900.1486004</v>
      </c>
      <c r="CD270" s="112">
        <v>329222832.89999998</v>
      </c>
      <c r="CE270" s="112">
        <v>350343584.23000002</v>
      </c>
      <c r="CF270" s="112">
        <v>379252067.89999998</v>
      </c>
      <c r="CG270" s="112">
        <v>407952476.62</v>
      </c>
      <c r="CH270" s="112">
        <v>439169994.31</v>
      </c>
      <c r="CI270" s="112">
        <v>473646181.43000001</v>
      </c>
    </row>
    <row r="271" spans="1:87" x14ac:dyDescent="0.3">
      <c r="A271" s="189">
        <v>36900</v>
      </c>
      <c r="B271" s="180" t="s">
        <v>581</v>
      </c>
      <c r="C271" s="72">
        <v>64522117.209999993</v>
      </c>
      <c r="D271" s="89">
        <v>64600644.839999996</v>
      </c>
      <c r="E271" s="89">
        <v>64705170</v>
      </c>
      <c r="F271" s="89">
        <v>64673670.329999998</v>
      </c>
      <c r="G271" s="89">
        <v>64745802.399999991</v>
      </c>
      <c r="H271" s="89">
        <v>64822953.679999992</v>
      </c>
      <c r="I271" s="89">
        <v>64945648.850000001</v>
      </c>
      <c r="J271" s="89">
        <v>65026501.969999999</v>
      </c>
      <c r="K271" s="89">
        <v>65092725.680000007</v>
      </c>
      <c r="L271" s="89">
        <v>65097783.390000008</v>
      </c>
      <c r="M271" s="89">
        <v>65174946.370000005</v>
      </c>
      <c r="N271" s="89">
        <v>65232970.290000007</v>
      </c>
      <c r="O271" s="89">
        <v>65364869.860000007</v>
      </c>
      <c r="P271" s="89">
        <v>65466042.536000006</v>
      </c>
      <c r="Q271" s="89">
        <v>65558841.453200005</v>
      </c>
      <c r="R271" s="89">
        <v>65652371.628300004</v>
      </c>
      <c r="S271" s="89">
        <v>65768061.040300004</v>
      </c>
      <c r="T271" s="89">
        <v>65870950.24310001</v>
      </c>
      <c r="U271" s="89">
        <v>65971415.142999999</v>
      </c>
      <c r="V271" s="89">
        <v>66079466.562399998</v>
      </c>
      <c r="W271" s="89">
        <v>66185851.354500003</v>
      </c>
      <c r="X271" s="89">
        <v>66299389.9705</v>
      </c>
      <c r="Y271" s="89">
        <v>66409514.528499998</v>
      </c>
      <c r="Z271" s="89">
        <v>66524979.485700004</v>
      </c>
      <c r="AA271" s="89">
        <v>66612392.865900002</v>
      </c>
      <c r="AB271" s="89">
        <v>66756185.6699</v>
      </c>
      <c r="AC271" s="89">
        <v>66901141.3028</v>
      </c>
      <c r="AD271" s="89">
        <v>67043605.300799996</v>
      </c>
      <c r="AE271" s="89">
        <v>67187144.367899999</v>
      </c>
      <c r="AF271" s="89">
        <v>67321247.178299993</v>
      </c>
      <c r="AG271" s="89">
        <v>67445861.882300004</v>
      </c>
      <c r="AH271" s="89">
        <v>67588503.224199995</v>
      </c>
      <c r="AI271" s="89">
        <v>67729293.893699989</v>
      </c>
      <c r="AJ271" s="89">
        <v>67869284.088699982</v>
      </c>
      <c r="AK271" s="89">
        <v>68007011.421599984</v>
      </c>
      <c r="AL271" s="89">
        <v>68156921.71299997</v>
      </c>
      <c r="AM271" s="89">
        <v>68283262.806799963</v>
      </c>
      <c r="AN271" s="89">
        <v>68429383.611899957</v>
      </c>
      <c r="AO271" s="89">
        <v>68575697.634899944</v>
      </c>
      <c r="AP271" s="89">
        <v>68722204.887899935</v>
      </c>
      <c r="AQ271" s="89">
        <v>68867989.910899922</v>
      </c>
      <c r="AR271" s="89">
        <v>69012964.773899913</v>
      </c>
      <c r="AS271" s="89">
        <v>69155366.856899917</v>
      </c>
      <c r="AT271" s="89">
        <v>69301854.159899905</v>
      </c>
      <c r="AU271" s="89">
        <v>69449150.942899883</v>
      </c>
      <c r="AV271" s="89">
        <v>69586559.825899869</v>
      </c>
      <c r="AW271" s="89">
        <v>69734796.30889985</v>
      </c>
      <c r="AX271" s="89">
        <v>69883225.341899842</v>
      </c>
      <c r="AY271" s="89">
        <v>70010270.684999838</v>
      </c>
      <c r="AZ271" s="89">
        <v>70158573.065199837</v>
      </c>
      <c r="BA271" s="89">
        <v>70308941.124999836</v>
      </c>
      <c r="BB271" s="89">
        <v>70459504.354799837</v>
      </c>
      <c r="BC271" s="89">
        <v>70610262.754599839</v>
      </c>
      <c r="BD271" s="89">
        <v>70760716.324399844</v>
      </c>
      <c r="BE271" s="89">
        <v>70889148.484199852</v>
      </c>
      <c r="BF271" s="89">
        <v>71039600.003999859</v>
      </c>
      <c r="BG271" s="89">
        <v>71191569.513799861</v>
      </c>
      <c r="BH271" s="89">
        <v>71340770.443599865</v>
      </c>
      <c r="BI271" s="89">
        <v>71493115.653399855</v>
      </c>
      <c r="BJ271" s="89">
        <v>71645657.213199854</v>
      </c>
      <c r="BK271" s="89">
        <v>71791145.181899846</v>
      </c>
      <c r="BL271" s="89">
        <v>71944195.805899829</v>
      </c>
      <c r="BM271" s="89">
        <v>72097463.089499831</v>
      </c>
      <c r="BN271" s="89">
        <v>72250940.013099834</v>
      </c>
      <c r="BO271" s="89">
        <v>72404640.736699834</v>
      </c>
      <c r="BP271" s="89">
        <v>72558558.120299831</v>
      </c>
      <c r="BQ271" s="89">
        <v>72711642.163899824</v>
      </c>
      <c r="BR271" s="89">
        <v>72866011.287499815</v>
      </c>
      <c r="BS271" s="89">
        <v>73020597.071099818</v>
      </c>
      <c r="BT271" s="89">
        <v>73155488.824699819</v>
      </c>
      <c r="BU271" s="89">
        <v>73310857.358299822</v>
      </c>
      <c r="BV271" s="89">
        <v>73466442.551899821</v>
      </c>
      <c r="BW271" s="89">
        <v>73590244.404699802</v>
      </c>
      <c r="BX271" s="111">
        <v>65364869.860000007</v>
      </c>
      <c r="BY271" s="111">
        <v>66612392.865900002</v>
      </c>
      <c r="BZ271" s="111">
        <v>68283262.806799963</v>
      </c>
      <c r="CA271" s="111">
        <v>70010270.684999838</v>
      </c>
      <c r="CB271" s="111">
        <v>71791145.181899846</v>
      </c>
      <c r="CC271" s="111">
        <v>73590244.404699802</v>
      </c>
      <c r="CD271" s="112">
        <v>64923523.450000003</v>
      </c>
      <c r="CE271" s="112">
        <v>65981857.439999998</v>
      </c>
      <c r="CF271" s="112">
        <v>67453988.900000006</v>
      </c>
      <c r="CG271" s="112">
        <v>69154825.209999993</v>
      </c>
      <c r="CH271" s="112">
        <v>70899944.219999999</v>
      </c>
      <c r="CI271" s="112">
        <v>72705248.200000003</v>
      </c>
    </row>
    <row r="272" spans="1:87" x14ac:dyDescent="0.3">
      <c r="A272" s="189">
        <v>36902</v>
      </c>
      <c r="B272" s="180" t="s">
        <v>582</v>
      </c>
      <c r="C272" s="72">
        <v>69222223.919999987</v>
      </c>
      <c r="D272" s="89">
        <v>69438601.429999992</v>
      </c>
      <c r="E272" s="89">
        <v>69701475.559999987</v>
      </c>
      <c r="F272" s="89">
        <v>69889702.199999973</v>
      </c>
      <c r="G272" s="89">
        <v>70066167.99999997</v>
      </c>
      <c r="H272" s="89">
        <v>70271929.979999959</v>
      </c>
      <c r="I272" s="89">
        <v>70511871.159999967</v>
      </c>
      <c r="J272" s="89">
        <v>70722396.789999962</v>
      </c>
      <c r="K272" s="89">
        <v>70897705.489999935</v>
      </c>
      <c r="L272" s="89">
        <v>71126261.829999939</v>
      </c>
      <c r="M272" s="89">
        <v>71333780.129999936</v>
      </c>
      <c r="N272" s="89">
        <v>71537503.769999936</v>
      </c>
      <c r="O272" s="89">
        <v>71734973.629999921</v>
      </c>
      <c r="P272" s="89">
        <v>71983838.111999929</v>
      </c>
      <c r="Q272" s="89">
        <v>72230124.636399925</v>
      </c>
      <c r="R272" s="89">
        <v>72477250.216599926</v>
      </c>
      <c r="S272" s="89">
        <v>72748722.230599925</v>
      </c>
      <c r="T272" s="89">
        <v>73001395.616199926</v>
      </c>
      <c r="U272" s="89">
        <v>73256075.745999917</v>
      </c>
      <c r="V272" s="89">
        <v>73512623.514799908</v>
      </c>
      <c r="W272" s="89">
        <v>73766555.718999907</v>
      </c>
      <c r="X272" s="89">
        <v>74032148.270999908</v>
      </c>
      <c r="Y272" s="89">
        <v>74291560.096999913</v>
      </c>
      <c r="Z272" s="89">
        <v>74560294.491399929</v>
      </c>
      <c r="AA272" s="89">
        <v>74802744.641799927</v>
      </c>
      <c r="AB272" s="89">
        <v>75110165.299799934</v>
      </c>
      <c r="AC272" s="89">
        <v>75418897.575599924</v>
      </c>
      <c r="AD272" s="89">
        <v>75727853.931599915</v>
      </c>
      <c r="AE272" s="89">
        <v>76036736.815799907</v>
      </c>
      <c r="AF272" s="89">
        <v>76334832.576599911</v>
      </c>
      <c r="AG272" s="89">
        <v>76632142.644599915</v>
      </c>
      <c r="AH272" s="89">
        <v>76941313.998399913</v>
      </c>
      <c r="AI272" s="89">
        <v>77245767.807399914</v>
      </c>
      <c r="AJ272" s="89">
        <v>77555205.687399909</v>
      </c>
      <c r="AK272" s="89">
        <v>77858405.87319991</v>
      </c>
      <c r="AL272" s="89">
        <v>78177521.005999923</v>
      </c>
      <c r="AM272" s="89">
        <v>78473702.433599934</v>
      </c>
      <c r="AN272" s="89">
        <v>78788502.573799938</v>
      </c>
      <c r="AO272" s="89">
        <v>79103772.619799957</v>
      </c>
      <c r="AP272" s="89">
        <v>79419512.585799962</v>
      </c>
      <c r="AQ272" s="89">
        <v>79735173.181799978</v>
      </c>
      <c r="AR272" s="89">
        <v>80050731.097799987</v>
      </c>
      <c r="AS272" s="89">
        <v>80365161.533799991</v>
      </c>
      <c r="AT272" s="89">
        <v>80682549.299800009</v>
      </c>
      <c r="AU272" s="89">
        <v>81000806.495800033</v>
      </c>
      <c r="AV272" s="89">
        <v>81313495.411800057</v>
      </c>
      <c r="AW272" s="89">
        <v>81633369.637800068</v>
      </c>
      <c r="AX272" s="89">
        <v>81953712.123800069</v>
      </c>
      <c r="AY272" s="89">
        <v>82261577.120000064</v>
      </c>
      <c r="AZ272" s="89">
        <v>82584779.100400075</v>
      </c>
      <c r="BA272" s="89">
        <v>82909637.130000085</v>
      </c>
      <c r="BB272" s="89">
        <v>83234969.799600095</v>
      </c>
      <c r="BC272" s="89">
        <v>83560777.109200105</v>
      </c>
      <c r="BD272" s="89">
        <v>83886759.058800116</v>
      </c>
      <c r="BE272" s="89">
        <v>84199901.778400123</v>
      </c>
      <c r="BF272" s="89">
        <v>84527344.278000146</v>
      </c>
      <c r="BG272" s="89">
        <v>84856096.897600159</v>
      </c>
      <c r="BH272" s="89">
        <v>85183545.907200173</v>
      </c>
      <c r="BI272" s="89">
        <v>85513334.306800187</v>
      </c>
      <c r="BJ272" s="89">
        <v>85843600.19640021</v>
      </c>
      <c r="BK272" s="89">
        <v>86169993.613800213</v>
      </c>
      <c r="BL272" s="89">
        <v>86503122.881800219</v>
      </c>
      <c r="BM272" s="89">
        <v>86836779.049000233</v>
      </c>
      <c r="BN272" s="89">
        <v>87170957.89620024</v>
      </c>
      <c r="BO272" s="89">
        <v>87505668.153400242</v>
      </c>
      <c r="BP272" s="89">
        <v>87840905.300600246</v>
      </c>
      <c r="BQ272" s="89">
        <v>88176039.347800255</v>
      </c>
      <c r="BR272" s="89">
        <v>88512375.105000257</v>
      </c>
      <c r="BS272" s="89">
        <v>88849237.762200266</v>
      </c>
      <c r="BT272" s="89">
        <v>89174680.899400279</v>
      </c>
      <c r="BU272" s="89">
        <v>89513447.126600295</v>
      </c>
      <c r="BV272" s="89">
        <v>89852740.253800303</v>
      </c>
      <c r="BW272" s="89">
        <v>90173360.279400319</v>
      </c>
      <c r="BX272" s="111">
        <v>71734973.629999921</v>
      </c>
      <c r="BY272" s="111">
        <v>74802744.641799927</v>
      </c>
      <c r="BZ272" s="111">
        <v>78473702.433599934</v>
      </c>
      <c r="CA272" s="111">
        <v>82261577.120000064</v>
      </c>
      <c r="CB272" s="111">
        <v>86169993.613800213</v>
      </c>
      <c r="CC272" s="111">
        <v>90173360.279400319</v>
      </c>
      <c r="CD272" s="112">
        <v>70496507.219999999</v>
      </c>
      <c r="CE272" s="112">
        <v>73261408.219999999</v>
      </c>
      <c r="CF272" s="112">
        <v>76639637.709999993</v>
      </c>
      <c r="CG272" s="112">
        <v>80367851.239999995</v>
      </c>
      <c r="CH272" s="112">
        <v>84210178.180000007</v>
      </c>
      <c r="CI272" s="112">
        <v>88175331.359999999</v>
      </c>
    </row>
    <row r="273" spans="1:87" x14ac:dyDescent="0.3">
      <c r="A273" s="189">
        <v>37000</v>
      </c>
      <c r="B273" s="180" t="s">
        <v>583</v>
      </c>
      <c r="C273" s="72">
        <v>2404365.9099999997</v>
      </c>
      <c r="D273" s="89">
        <v>2524324.3199999998</v>
      </c>
      <c r="E273" s="89">
        <v>2650118.15</v>
      </c>
      <c r="F273" s="89">
        <v>2778363.3299999996</v>
      </c>
      <c r="G273" s="89">
        <v>2892029.2099999995</v>
      </c>
      <c r="H273" s="89">
        <v>3010374.8899999997</v>
      </c>
      <c r="I273" s="89">
        <v>3135905.4299999992</v>
      </c>
      <c r="J273" s="89">
        <v>3253768.5299999993</v>
      </c>
      <c r="K273" s="89">
        <v>3370266.6599999992</v>
      </c>
      <c r="L273" s="89">
        <v>3503011.8399999994</v>
      </c>
      <c r="M273" s="89">
        <v>3592176.9899999998</v>
      </c>
      <c r="N273" s="89">
        <v>3712953.73</v>
      </c>
      <c r="O273" s="89">
        <v>3725218.3699999996</v>
      </c>
      <c r="P273" s="89">
        <v>3848981.4799999995</v>
      </c>
      <c r="Q273" s="89">
        <v>3972744.5899999994</v>
      </c>
      <c r="R273" s="89">
        <v>4096507.6999999993</v>
      </c>
      <c r="S273" s="89">
        <v>4220270.8099999996</v>
      </c>
      <c r="T273" s="89">
        <v>4344033.92</v>
      </c>
      <c r="U273" s="89">
        <v>4467797.03</v>
      </c>
      <c r="V273" s="89">
        <v>4591560.1400000006</v>
      </c>
      <c r="W273" s="89">
        <v>4715323.2500000009</v>
      </c>
      <c r="X273" s="89">
        <v>4839086.3600000013</v>
      </c>
      <c r="Y273" s="89">
        <v>4962849.4700000016</v>
      </c>
      <c r="Z273" s="89">
        <v>5086612.5800000019</v>
      </c>
      <c r="AA273" s="89">
        <v>5210375.6900000023</v>
      </c>
      <c r="AB273" s="89">
        <v>5324739.0700000022</v>
      </c>
      <c r="AC273" s="89">
        <v>5439102.450000002</v>
      </c>
      <c r="AD273" s="89">
        <v>5553465.8300000019</v>
      </c>
      <c r="AE273" s="89">
        <v>5667829.2100000018</v>
      </c>
      <c r="AF273" s="89">
        <v>5782192.5900000017</v>
      </c>
      <c r="AG273" s="89">
        <v>5896555.9700000016</v>
      </c>
      <c r="AH273" s="89">
        <v>6010919.3500000015</v>
      </c>
      <c r="AI273" s="89">
        <v>6125282.7300000014</v>
      </c>
      <c r="AJ273" s="89">
        <v>6239646.1100000013</v>
      </c>
      <c r="AK273" s="89">
        <v>6354009.4900000012</v>
      </c>
      <c r="AL273" s="89">
        <v>6468372.870000001</v>
      </c>
      <c r="AM273" s="89">
        <v>6582736.2500000009</v>
      </c>
      <c r="AN273" s="89">
        <v>6697099.6300000008</v>
      </c>
      <c r="AO273" s="89">
        <v>6811463.0100000007</v>
      </c>
      <c r="AP273" s="89">
        <v>6925826.3900000006</v>
      </c>
      <c r="AQ273" s="89">
        <v>7040189.7700000005</v>
      </c>
      <c r="AR273" s="89">
        <v>7154553.1500000004</v>
      </c>
      <c r="AS273" s="89">
        <v>7268916.5300000003</v>
      </c>
      <c r="AT273" s="89">
        <v>7383279.9100000001</v>
      </c>
      <c r="AU273" s="89">
        <v>7497643.29</v>
      </c>
      <c r="AV273" s="89">
        <v>7612006.6699999999</v>
      </c>
      <c r="AW273" s="89">
        <v>7726370.0499999998</v>
      </c>
      <c r="AX273" s="89">
        <v>7840733.4299999997</v>
      </c>
      <c r="AY273" s="89">
        <v>7955096.8099999996</v>
      </c>
      <c r="AZ273" s="89">
        <v>8069460.1899999995</v>
      </c>
      <c r="BA273" s="89">
        <v>8183823.5699999994</v>
      </c>
      <c r="BB273" s="89">
        <v>8298186.9499999993</v>
      </c>
      <c r="BC273" s="89">
        <v>8412550.3300000001</v>
      </c>
      <c r="BD273" s="89">
        <v>8526913.7100000009</v>
      </c>
      <c r="BE273" s="89">
        <v>8641277.0900000017</v>
      </c>
      <c r="BF273" s="89">
        <v>8755640.4700000025</v>
      </c>
      <c r="BG273" s="89">
        <v>8870003.8500000034</v>
      </c>
      <c r="BH273" s="89">
        <v>8984367.2300000042</v>
      </c>
      <c r="BI273" s="89">
        <v>9098730.610000005</v>
      </c>
      <c r="BJ273" s="89">
        <v>9213093.9900000058</v>
      </c>
      <c r="BK273" s="89">
        <v>9327457.3700000066</v>
      </c>
      <c r="BL273" s="89">
        <v>9441820.7500000075</v>
      </c>
      <c r="BM273" s="89">
        <v>9556184.1300000083</v>
      </c>
      <c r="BN273" s="89">
        <v>9670547.5100000091</v>
      </c>
      <c r="BO273" s="89">
        <v>9784910.8900000099</v>
      </c>
      <c r="BP273" s="89">
        <v>9899274.2700000107</v>
      </c>
      <c r="BQ273" s="89">
        <v>10013637.650000012</v>
      </c>
      <c r="BR273" s="89">
        <v>10128001.030000012</v>
      </c>
      <c r="BS273" s="89">
        <v>10242364.410000013</v>
      </c>
      <c r="BT273" s="89">
        <v>10356727.790000014</v>
      </c>
      <c r="BU273" s="89">
        <v>10471091.170000015</v>
      </c>
      <c r="BV273" s="89">
        <v>10585454.550000016</v>
      </c>
      <c r="BW273" s="89">
        <v>10699817.930000016</v>
      </c>
      <c r="BX273" s="111">
        <v>3725218.3699999996</v>
      </c>
      <c r="BY273" s="111">
        <v>5210375.6900000023</v>
      </c>
      <c r="BZ273" s="111">
        <v>6582736.2500000009</v>
      </c>
      <c r="CA273" s="111">
        <v>7955096.8099999996</v>
      </c>
      <c r="CB273" s="111">
        <v>9327457.3700000066</v>
      </c>
      <c r="CC273" s="111">
        <v>10699817.930000016</v>
      </c>
      <c r="CD273" s="112">
        <v>3119452.1</v>
      </c>
      <c r="CE273" s="112">
        <v>4467797.03</v>
      </c>
      <c r="CF273" s="112">
        <v>5896555.9699999997</v>
      </c>
      <c r="CG273" s="112">
        <v>7268916.5300000003</v>
      </c>
      <c r="CH273" s="112">
        <v>8641277.0899999999</v>
      </c>
      <c r="CI273" s="112">
        <v>10013637.65</v>
      </c>
    </row>
    <row r="274" spans="1:87" x14ac:dyDescent="0.3">
      <c r="A274" s="189">
        <v>37001</v>
      </c>
      <c r="B274" s="180" t="s">
        <v>584</v>
      </c>
      <c r="C274" s="72">
        <v>5576111.2200000007</v>
      </c>
      <c r="D274" s="89">
        <v>6353200.7300000004</v>
      </c>
      <c r="E274" s="89">
        <v>7163076.3300000001</v>
      </c>
      <c r="F274" s="89">
        <v>7985678.1400000006</v>
      </c>
      <c r="G274" s="89">
        <v>8726066.8100000005</v>
      </c>
      <c r="H274" s="89">
        <v>9492699.4100000001</v>
      </c>
      <c r="I274" s="89">
        <v>10299895.240000002</v>
      </c>
      <c r="J274" s="89">
        <v>11064880.310000002</v>
      </c>
      <c r="K274" s="89">
        <v>11821141.620000003</v>
      </c>
      <c r="L274" s="89">
        <v>12667382.880000003</v>
      </c>
      <c r="M274" s="89">
        <v>13346490.810000004</v>
      </c>
      <c r="N274" s="89">
        <v>14123251.920000004</v>
      </c>
      <c r="O274" s="89">
        <v>14566707.630000003</v>
      </c>
      <c r="P274" s="89">
        <v>14647205.286000002</v>
      </c>
      <c r="Q274" s="89">
        <v>14442193.109200003</v>
      </c>
      <c r="R274" s="89">
        <v>14260541.659800004</v>
      </c>
      <c r="S274" s="89">
        <v>14568728.191800006</v>
      </c>
      <c r="T274" s="89">
        <v>14694908.188600006</v>
      </c>
      <c r="U274" s="89">
        <v>14696425.338000005</v>
      </c>
      <c r="V274" s="89">
        <v>14985964.984400004</v>
      </c>
      <c r="W274" s="89">
        <v>15248030.227000006</v>
      </c>
      <c r="X274" s="89">
        <v>15598872.023000006</v>
      </c>
      <c r="Y274" s="89">
        <v>15925923.181000004</v>
      </c>
      <c r="Z274" s="89">
        <v>16309102.964200003</v>
      </c>
      <c r="AA274" s="89">
        <v>16007484.385400003</v>
      </c>
      <c r="AB274" s="89">
        <v>16563207.329400003</v>
      </c>
      <c r="AC274" s="89">
        <v>17148358.416800003</v>
      </c>
      <c r="AD274" s="89">
        <v>17633023.024800003</v>
      </c>
      <c r="AE274" s="89">
        <v>18173586.907400005</v>
      </c>
      <c r="AF274" s="89">
        <v>18530733.409800004</v>
      </c>
      <c r="AG274" s="89">
        <v>18527157.493800007</v>
      </c>
      <c r="AH274" s="89">
        <v>19064073.865200009</v>
      </c>
      <c r="AI274" s="89">
        <v>19602576.082200013</v>
      </c>
      <c r="AJ274" s="89">
        <v>20024055.242200013</v>
      </c>
      <c r="AK274" s="89">
        <v>20471366.739600014</v>
      </c>
      <c r="AL274" s="89">
        <v>21139081.618000016</v>
      </c>
      <c r="AM274" s="89">
        <v>21245154.520800013</v>
      </c>
      <c r="AN274" s="89">
        <v>21625473.061400015</v>
      </c>
      <c r="AO274" s="89">
        <v>22009153.669400018</v>
      </c>
      <c r="AP274" s="89">
        <v>22396196.417400021</v>
      </c>
      <c r="AQ274" s="89">
        <v>22759137.595400024</v>
      </c>
      <c r="AR274" s="89">
        <v>23095103.793400027</v>
      </c>
      <c r="AS274" s="89">
        <v>23350954.681400031</v>
      </c>
      <c r="AT274" s="89">
        <v>23725710.419400036</v>
      </c>
      <c r="AU274" s="89">
        <v>24122077.847400039</v>
      </c>
      <c r="AV274" s="89">
        <v>24219289.765400045</v>
      </c>
      <c r="AW274" s="89">
        <v>24636218.923400048</v>
      </c>
      <c r="AX274" s="89">
        <v>25056499.771400053</v>
      </c>
      <c r="AY274" s="89">
        <v>24832845.130000055</v>
      </c>
      <c r="AZ274" s="89">
        <v>25455286.931200057</v>
      </c>
      <c r="BA274" s="89">
        <v>26136771.600000057</v>
      </c>
      <c r="BB274" s="89">
        <v>26821656.348800059</v>
      </c>
      <c r="BC274" s="89">
        <v>27509941.167600058</v>
      </c>
      <c r="BD274" s="89">
        <v>28186626.066400059</v>
      </c>
      <c r="BE274" s="89">
        <v>28200084.895200059</v>
      </c>
      <c r="BF274" s="89">
        <v>28865829.174000058</v>
      </c>
      <c r="BG274" s="89">
        <v>29574323.882800058</v>
      </c>
      <c r="BH274" s="89">
        <v>30197305.891600057</v>
      </c>
      <c r="BI274" s="89">
        <v>30911399.480400059</v>
      </c>
      <c r="BJ274" s="89">
        <v>31628911.10920006</v>
      </c>
      <c r="BK274" s="89">
        <v>32132343.051400062</v>
      </c>
      <c r="BL274" s="89">
        <v>32830821.205400065</v>
      </c>
      <c r="BM274" s="89">
        <v>33533029.147000063</v>
      </c>
      <c r="BN274" s="89">
        <v>34238756.458600067</v>
      </c>
      <c r="BO274" s="89">
        <v>34948425.890200064</v>
      </c>
      <c r="BP274" s="89">
        <v>35661825.121800065</v>
      </c>
      <c r="BQ274" s="89">
        <v>36347454.153400064</v>
      </c>
      <c r="BR274" s="89">
        <v>37068595.965000063</v>
      </c>
      <c r="BS274" s="89">
        <v>37793467.57660006</v>
      </c>
      <c r="BT274" s="89">
        <v>37924748.438200064</v>
      </c>
      <c r="BU274" s="89">
        <v>38662445.579800062</v>
      </c>
      <c r="BV274" s="89">
        <v>39403872.521400064</v>
      </c>
      <c r="BW274" s="89">
        <v>39189029.27820006</v>
      </c>
      <c r="BX274" s="111">
        <v>14566707.630000003</v>
      </c>
      <c r="BY274" s="111">
        <v>16007484.385400003</v>
      </c>
      <c r="BZ274" s="111">
        <v>21245154.520800013</v>
      </c>
      <c r="CA274" s="111">
        <v>24832845.130000055</v>
      </c>
      <c r="CB274" s="111">
        <v>32132343.051400062</v>
      </c>
      <c r="CC274" s="111">
        <v>39189029.27820006</v>
      </c>
      <c r="CD274" s="112">
        <v>10245121.77</v>
      </c>
      <c r="CE274" s="112">
        <v>15073237.470000001</v>
      </c>
      <c r="CF274" s="112">
        <v>18779219.93</v>
      </c>
      <c r="CG274" s="112">
        <v>23313370.43</v>
      </c>
      <c r="CH274" s="112">
        <v>28496409.59</v>
      </c>
      <c r="CI274" s="112">
        <v>36133447.259999998</v>
      </c>
    </row>
    <row r="275" spans="1:87" x14ac:dyDescent="0.3">
      <c r="A275" s="189">
        <v>37010</v>
      </c>
      <c r="B275" s="180" t="s">
        <v>585</v>
      </c>
      <c r="C275" s="72">
        <v>0</v>
      </c>
      <c r="D275" s="89">
        <v>0</v>
      </c>
      <c r="E275" s="89">
        <v>0</v>
      </c>
      <c r="F275" s="89">
        <v>0</v>
      </c>
      <c r="G275" s="89">
        <v>0</v>
      </c>
      <c r="H275" s="89">
        <v>0</v>
      </c>
      <c r="I275" s="89">
        <v>0</v>
      </c>
      <c r="J275" s="89">
        <v>0</v>
      </c>
      <c r="K275" s="89">
        <v>0</v>
      </c>
      <c r="L275" s="89">
        <v>0</v>
      </c>
      <c r="M275" s="89">
        <v>0</v>
      </c>
      <c r="N275" s="89">
        <v>0</v>
      </c>
      <c r="O275" s="89">
        <v>104028.58000000002</v>
      </c>
      <c r="P275" s="89">
        <v>119196.22000000002</v>
      </c>
      <c r="Q275" s="89">
        <v>135997.19</v>
      </c>
      <c r="R275" s="89">
        <v>154431.49</v>
      </c>
      <c r="S275" s="89">
        <v>174499.13</v>
      </c>
      <c r="T275" s="89">
        <v>196200.1</v>
      </c>
      <c r="U275" s="89">
        <v>219584.4</v>
      </c>
      <c r="V275" s="89">
        <v>244652.03999999998</v>
      </c>
      <c r="W275" s="89">
        <v>272355.32999999996</v>
      </c>
      <c r="X275" s="89">
        <v>302694.26999999996</v>
      </c>
      <c r="Y275" s="89">
        <v>335668.86</v>
      </c>
      <c r="Z275" s="89">
        <v>371279.1</v>
      </c>
      <c r="AA275" s="89">
        <v>409424.99</v>
      </c>
      <c r="AB275" s="89">
        <v>450713.19</v>
      </c>
      <c r="AC275" s="89">
        <v>494000.24</v>
      </c>
      <c r="AD275" s="89">
        <v>539286.15</v>
      </c>
      <c r="AE275" s="89">
        <v>586570.91</v>
      </c>
      <c r="AF275" s="89">
        <v>635854.52</v>
      </c>
      <c r="AG275" s="89">
        <v>687186.98</v>
      </c>
      <c r="AH275" s="89">
        <v>742853.89</v>
      </c>
      <c r="AI275" s="89">
        <v>800569.65</v>
      </c>
      <c r="AJ275" s="89">
        <v>860334.26</v>
      </c>
      <c r="AK275" s="89">
        <v>922147.73</v>
      </c>
      <c r="AL275" s="89">
        <v>986010.04999999993</v>
      </c>
      <c r="AM275" s="89">
        <v>1051821.22</v>
      </c>
      <c r="AN275" s="89">
        <v>1120231.24</v>
      </c>
      <c r="AO275" s="89">
        <v>1192514.7</v>
      </c>
      <c r="AP275" s="89">
        <v>1268671.5999999999</v>
      </c>
      <c r="AQ275" s="89">
        <v>1348701.94</v>
      </c>
      <c r="AR275" s="89">
        <v>1432605.71</v>
      </c>
      <c r="AS275" s="89">
        <v>1520382.92</v>
      </c>
      <c r="AT275" s="89">
        <v>1612033.5699999998</v>
      </c>
      <c r="AU275" s="89">
        <v>1707557.66</v>
      </c>
      <c r="AV275" s="89">
        <v>1806955.18</v>
      </c>
      <c r="AW275" s="89">
        <v>1910226.14</v>
      </c>
      <c r="AX275" s="89">
        <v>2017370.5399999998</v>
      </c>
      <c r="AY275" s="89">
        <v>2128388.38</v>
      </c>
      <c r="AZ275" s="89">
        <v>2243279.65</v>
      </c>
      <c r="BA275" s="89">
        <v>2360229.7799999998</v>
      </c>
      <c r="BB275" s="89">
        <v>2479238.7599999998</v>
      </c>
      <c r="BC275" s="89">
        <v>2600306.5999999996</v>
      </c>
      <c r="BD275" s="89">
        <v>2723433.2899999996</v>
      </c>
      <c r="BE275" s="89">
        <v>2848618.8299999996</v>
      </c>
      <c r="BF275" s="89">
        <v>2975863.2299999995</v>
      </c>
      <c r="BG275" s="89">
        <v>3105166.4799999995</v>
      </c>
      <c r="BH275" s="89">
        <v>3236528.5899999994</v>
      </c>
      <c r="BI275" s="89">
        <v>3369949.5499999993</v>
      </c>
      <c r="BJ275" s="89">
        <v>3505429.3699999992</v>
      </c>
      <c r="BK275" s="89">
        <v>3642968.0399999991</v>
      </c>
      <c r="BL275" s="89">
        <v>3782565.5599999991</v>
      </c>
      <c r="BM275" s="89">
        <v>3924361.5199999991</v>
      </c>
      <c r="BN275" s="89">
        <v>4068355.919999999</v>
      </c>
      <c r="BO275" s="89">
        <v>4214548.7599999988</v>
      </c>
      <c r="BP275" s="89">
        <v>4362940.0299999984</v>
      </c>
      <c r="BQ275" s="89">
        <v>4513529.7399999984</v>
      </c>
      <c r="BR275" s="89">
        <v>4666317.8899999987</v>
      </c>
      <c r="BS275" s="89">
        <v>4821304.4799999986</v>
      </c>
      <c r="BT275" s="89">
        <v>4978489.4999999981</v>
      </c>
      <c r="BU275" s="89">
        <v>5137872.9599999981</v>
      </c>
      <c r="BV275" s="89">
        <v>5299454.8599999985</v>
      </c>
      <c r="BW275" s="89">
        <v>5463235.1999999983</v>
      </c>
      <c r="BX275" s="111">
        <v>104028.58000000002</v>
      </c>
      <c r="BY275" s="111">
        <v>409424.99</v>
      </c>
      <c r="BZ275" s="111">
        <v>1051821.22</v>
      </c>
      <c r="CA275" s="111">
        <v>2128388.38</v>
      </c>
      <c r="CB275" s="111">
        <v>3642968.0399999991</v>
      </c>
      <c r="CC275" s="111">
        <v>5463235.1999999983</v>
      </c>
      <c r="CD275" s="112">
        <v>8002.2</v>
      </c>
      <c r="CE275" s="112">
        <v>233847.05</v>
      </c>
      <c r="CF275" s="112">
        <v>705136.44</v>
      </c>
      <c r="CG275" s="112">
        <v>1547496.98</v>
      </c>
      <c r="CH275" s="112">
        <v>2863030.81</v>
      </c>
      <c r="CI275" s="112">
        <v>4528918.8</v>
      </c>
    </row>
    <row r="276" spans="1:87" x14ac:dyDescent="0.3">
      <c r="A276" s="189">
        <v>37101</v>
      </c>
      <c r="B276" s="180" t="s">
        <v>586</v>
      </c>
      <c r="C276" s="72">
        <v>0</v>
      </c>
      <c r="D276" s="89">
        <v>0</v>
      </c>
      <c r="E276" s="89">
        <v>0</v>
      </c>
      <c r="F276" s="89">
        <v>0</v>
      </c>
      <c r="G276" s="89">
        <v>0</v>
      </c>
      <c r="H276" s="89">
        <v>0</v>
      </c>
      <c r="I276" s="89">
        <v>0</v>
      </c>
      <c r="J276" s="89">
        <v>0</v>
      </c>
      <c r="K276" s="89">
        <v>0</v>
      </c>
      <c r="L276" s="89">
        <v>0</v>
      </c>
      <c r="M276" s="89">
        <v>0</v>
      </c>
      <c r="N276" s="89">
        <v>0</v>
      </c>
      <c r="O276" s="89">
        <v>0</v>
      </c>
      <c r="P276" s="89">
        <v>0</v>
      </c>
      <c r="Q276" s="89">
        <v>0</v>
      </c>
      <c r="R276" s="89">
        <v>0</v>
      </c>
      <c r="S276" s="89">
        <v>0</v>
      </c>
      <c r="T276" s="89">
        <v>0</v>
      </c>
      <c r="U276" s="89">
        <v>0</v>
      </c>
      <c r="V276" s="89">
        <v>0</v>
      </c>
      <c r="W276" s="89">
        <v>0</v>
      </c>
      <c r="X276" s="89">
        <v>0</v>
      </c>
      <c r="Y276" s="89">
        <v>0</v>
      </c>
      <c r="Z276" s="89">
        <v>0</v>
      </c>
      <c r="AA276" s="89">
        <v>0</v>
      </c>
      <c r="AB276" s="89">
        <v>0</v>
      </c>
      <c r="AC276" s="89">
        <v>0</v>
      </c>
      <c r="AD276" s="89">
        <v>0</v>
      </c>
      <c r="AE276" s="89">
        <v>0</v>
      </c>
      <c r="AF276" s="89">
        <v>0</v>
      </c>
      <c r="AG276" s="89">
        <v>0</v>
      </c>
      <c r="AH276" s="89">
        <v>0</v>
      </c>
      <c r="AI276" s="89">
        <v>0</v>
      </c>
      <c r="AJ276" s="89">
        <v>0</v>
      </c>
      <c r="AK276" s="89">
        <v>0</v>
      </c>
      <c r="AL276" s="89">
        <v>0</v>
      </c>
      <c r="AM276" s="89">
        <v>0</v>
      </c>
      <c r="AN276" s="89">
        <v>0</v>
      </c>
      <c r="AO276" s="89">
        <v>0</v>
      </c>
      <c r="AP276" s="89">
        <v>0</v>
      </c>
      <c r="AQ276" s="89">
        <v>0</v>
      </c>
      <c r="AR276" s="89">
        <v>0</v>
      </c>
      <c r="AS276" s="89">
        <v>0</v>
      </c>
      <c r="AT276" s="89">
        <v>0</v>
      </c>
      <c r="AU276" s="89">
        <v>0</v>
      </c>
      <c r="AV276" s="89">
        <v>0</v>
      </c>
      <c r="AW276" s="89">
        <v>0</v>
      </c>
      <c r="AX276" s="89">
        <v>0</v>
      </c>
      <c r="AY276" s="89">
        <v>0</v>
      </c>
      <c r="AZ276" s="89">
        <v>0</v>
      </c>
      <c r="BA276" s="89">
        <v>0</v>
      </c>
      <c r="BB276" s="89">
        <v>0</v>
      </c>
      <c r="BC276" s="89">
        <v>0</v>
      </c>
      <c r="BD276" s="89">
        <v>0</v>
      </c>
      <c r="BE276" s="89">
        <v>0</v>
      </c>
      <c r="BF276" s="89">
        <v>0</v>
      </c>
      <c r="BG276" s="89">
        <v>0</v>
      </c>
      <c r="BH276" s="89">
        <v>0</v>
      </c>
      <c r="BI276" s="89">
        <v>0</v>
      </c>
      <c r="BJ276" s="89">
        <v>0</v>
      </c>
      <c r="BK276" s="89">
        <v>0</v>
      </c>
      <c r="BL276" s="89">
        <v>0</v>
      </c>
      <c r="BM276" s="89">
        <v>0</v>
      </c>
      <c r="BN276" s="89">
        <v>0</v>
      </c>
      <c r="BO276" s="89">
        <v>0</v>
      </c>
      <c r="BP276" s="89">
        <v>0</v>
      </c>
      <c r="BQ276" s="89">
        <v>0</v>
      </c>
      <c r="BR276" s="89">
        <v>0</v>
      </c>
      <c r="BS276" s="89">
        <v>0</v>
      </c>
      <c r="BT276" s="89">
        <v>0</v>
      </c>
      <c r="BU276" s="89">
        <v>0</v>
      </c>
      <c r="BV276" s="89">
        <v>0</v>
      </c>
      <c r="BW276" s="89">
        <v>0</v>
      </c>
      <c r="BX276" s="111">
        <v>0</v>
      </c>
      <c r="BY276" s="111">
        <v>0</v>
      </c>
      <c r="BZ276" s="111">
        <v>0</v>
      </c>
      <c r="CA276" s="111">
        <v>0</v>
      </c>
      <c r="CB276" s="111">
        <v>0</v>
      </c>
      <c r="CC276" s="111">
        <v>0</v>
      </c>
      <c r="CD276" s="112">
        <v>0</v>
      </c>
      <c r="CE276" s="112">
        <v>0</v>
      </c>
      <c r="CF276" s="112">
        <v>0</v>
      </c>
      <c r="CG276" s="112">
        <v>0</v>
      </c>
      <c r="CH276" s="112">
        <v>0</v>
      </c>
      <c r="CI276" s="112">
        <v>0</v>
      </c>
    </row>
    <row r="277" spans="1:87" x14ac:dyDescent="0.3">
      <c r="A277" s="189">
        <v>37102</v>
      </c>
      <c r="B277" s="180" t="s">
        <v>587</v>
      </c>
      <c r="C277" s="72">
        <v>0</v>
      </c>
      <c r="D277" s="89">
        <v>0</v>
      </c>
      <c r="E277" s="89">
        <v>0</v>
      </c>
      <c r="F277" s="89">
        <v>0</v>
      </c>
      <c r="G277" s="89">
        <v>0</v>
      </c>
      <c r="H277" s="89">
        <v>0</v>
      </c>
      <c r="I277" s="89">
        <v>0</v>
      </c>
      <c r="J277" s="89">
        <v>0</v>
      </c>
      <c r="K277" s="89">
        <v>0</v>
      </c>
      <c r="L277" s="89">
        <v>0</v>
      </c>
      <c r="M277" s="89">
        <v>0</v>
      </c>
      <c r="N277" s="89">
        <v>0</v>
      </c>
      <c r="O277" s="89">
        <v>0</v>
      </c>
      <c r="P277" s="89">
        <v>0</v>
      </c>
      <c r="Q277" s="89">
        <v>0</v>
      </c>
      <c r="R277" s="89">
        <v>0</v>
      </c>
      <c r="S277" s="89">
        <v>0</v>
      </c>
      <c r="T277" s="89">
        <v>0</v>
      </c>
      <c r="U277" s="89">
        <v>0</v>
      </c>
      <c r="V277" s="89">
        <v>0</v>
      </c>
      <c r="W277" s="89">
        <v>0</v>
      </c>
      <c r="X277" s="89">
        <v>0</v>
      </c>
      <c r="Y277" s="89">
        <v>0</v>
      </c>
      <c r="Z277" s="89">
        <v>0</v>
      </c>
      <c r="AA277" s="89">
        <v>0</v>
      </c>
      <c r="AB277" s="89">
        <v>0</v>
      </c>
      <c r="AC277" s="89">
        <v>0</v>
      </c>
      <c r="AD277" s="89">
        <v>0</v>
      </c>
      <c r="AE277" s="89">
        <v>0</v>
      </c>
      <c r="AF277" s="89">
        <v>0</v>
      </c>
      <c r="AG277" s="89">
        <v>0</v>
      </c>
      <c r="AH277" s="89">
        <v>0</v>
      </c>
      <c r="AI277" s="89">
        <v>0</v>
      </c>
      <c r="AJ277" s="89">
        <v>0</v>
      </c>
      <c r="AK277" s="89">
        <v>0</v>
      </c>
      <c r="AL277" s="89">
        <v>0</v>
      </c>
      <c r="AM277" s="89">
        <v>0</v>
      </c>
      <c r="AN277" s="89">
        <v>0</v>
      </c>
      <c r="AO277" s="89">
        <v>0</v>
      </c>
      <c r="AP277" s="89">
        <v>0</v>
      </c>
      <c r="AQ277" s="89">
        <v>0</v>
      </c>
      <c r="AR277" s="89">
        <v>0</v>
      </c>
      <c r="AS277" s="89">
        <v>0</v>
      </c>
      <c r="AT277" s="89">
        <v>0</v>
      </c>
      <c r="AU277" s="89">
        <v>0</v>
      </c>
      <c r="AV277" s="89">
        <v>0</v>
      </c>
      <c r="AW277" s="89">
        <v>0</v>
      </c>
      <c r="AX277" s="89">
        <v>0</v>
      </c>
      <c r="AY277" s="89">
        <v>0</v>
      </c>
      <c r="AZ277" s="89">
        <v>22333.33</v>
      </c>
      <c r="BA277" s="89">
        <v>44666.66</v>
      </c>
      <c r="BB277" s="89">
        <v>66999.990000000005</v>
      </c>
      <c r="BC277" s="89">
        <v>89333.32</v>
      </c>
      <c r="BD277" s="89">
        <v>111666.65000000001</v>
      </c>
      <c r="BE277" s="89">
        <v>133999.98000000001</v>
      </c>
      <c r="BF277" s="89">
        <v>156333.31</v>
      </c>
      <c r="BG277" s="89">
        <v>178666.64</v>
      </c>
      <c r="BH277" s="89">
        <v>200999.97000000003</v>
      </c>
      <c r="BI277" s="89">
        <v>223333.30000000005</v>
      </c>
      <c r="BJ277" s="89">
        <v>245666.63000000006</v>
      </c>
      <c r="BK277" s="89">
        <v>267999.96000000008</v>
      </c>
      <c r="BL277" s="89">
        <v>290333.2900000001</v>
      </c>
      <c r="BM277" s="89">
        <v>312666.62000000011</v>
      </c>
      <c r="BN277" s="89">
        <v>334999.95000000013</v>
      </c>
      <c r="BO277" s="89">
        <v>357333.28000000014</v>
      </c>
      <c r="BP277" s="89">
        <v>379666.61000000016</v>
      </c>
      <c r="BQ277" s="89">
        <v>401999.94000000018</v>
      </c>
      <c r="BR277" s="89">
        <v>424333.27000000019</v>
      </c>
      <c r="BS277" s="89">
        <v>446666.60000000021</v>
      </c>
      <c r="BT277" s="89">
        <v>468999.93000000023</v>
      </c>
      <c r="BU277" s="89">
        <v>491333.26000000024</v>
      </c>
      <c r="BV277" s="89">
        <v>513666.59000000026</v>
      </c>
      <c r="BW277" s="89">
        <v>535999.92000000027</v>
      </c>
      <c r="BX277" s="111">
        <v>0</v>
      </c>
      <c r="BY277" s="111">
        <v>0</v>
      </c>
      <c r="BZ277" s="111">
        <v>0</v>
      </c>
      <c r="CA277" s="111">
        <v>0</v>
      </c>
      <c r="CB277" s="111">
        <v>267999.96000000008</v>
      </c>
      <c r="CC277" s="111">
        <v>535999.92000000027</v>
      </c>
      <c r="CD277" s="112">
        <v>0</v>
      </c>
      <c r="CE277" s="112">
        <v>0</v>
      </c>
      <c r="CF277" s="112">
        <v>0</v>
      </c>
      <c r="CG277" s="112">
        <v>0</v>
      </c>
      <c r="CH277" s="112">
        <v>133999.98000000001</v>
      </c>
      <c r="CI277" s="112">
        <v>401999.94</v>
      </c>
    </row>
    <row r="278" spans="1:87" x14ac:dyDescent="0.3">
      <c r="A278" s="189">
        <v>37103</v>
      </c>
      <c r="B278" s="180" t="s">
        <v>588</v>
      </c>
      <c r="C278" s="72">
        <v>0</v>
      </c>
      <c r="D278" s="89">
        <v>0</v>
      </c>
      <c r="E278" s="89">
        <v>0</v>
      </c>
      <c r="F278" s="89">
        <v>0</v>
      </c>
      <c r="G278" s="89">
        <v>0</v>
      </c>
      <c r="H278" s="89">
        <v>0</v>
      </c>
      <c r="I278" s="89">
        <v>0</v>
      </c>
      <c r="J278" s="89">
        <v>0</v>
      </c>
      <c r="K278" s="89">
        <v>0</v>
      </c>
      <c r="L278" s="89">
        <v>0</v>
      </c>
      <c r="M278" s="89">
        <v>0</v>
      </c>
      <c r="N278" s="89">
        <v>0</v>
      </c>
      <c r="O278" s="89">
        <v>0</v>
      </c>
      <c r="P278" s="89">
        <v>0</v>
      </c>
      <c r="Q278" s="89">
        <v>0</v>
      </c>
      <c r="R278" s="89">
        <v>0</v>
      </c>
      <c r="S278" s="89">
        <v>0</v>
      </c>
      <c r="T278" s="89">
        <v>0</v>
      </c>
      <c r="U278" s="89">
        <v>0</v>
      </c>
      <c r="V278" s="89">
        <v>0</v>
      </c>
      <c r="W278" s="89">
        <v>0</v>
      </c>
      <c r="X278" s="89">
        <v>0</v>
      </c>
      <c r="Y278" s="89">
        <v>0</v>
      </c>
      <c r="Z278" s="89">
        <v>0</v>
      </c>
      <c r="AA278" s="89">
        <v>0</v>
      </c>
      <c r="AB278" s="89">
        <v>0</v>
      </c>
      <c r="AC278" s="89">
        <v>0</v>
      </c>
      <c r="AD278" s="89">
        <v>0</v>
      </c>
      <c r="AE278" s="89">
        <v>0</v>
      </c>
      <c r="AF278" s="89">
        <v>0</v>
      </c>
      <c r="AG278" s="89">
        <v>0</v>
      </c>
      <c r="AH278" s="89">
        <v>0</v>
      </c>
      <c r="AI278" s="89">
        <v>0</v>
      </c>
      <c r="AJ278" s="89">
        <v>0</v>
      </c>
      <c r="AK278" s="89">
        <v>0</v>
      </c>
      <c r="AL278" s="89">
        <v>0</v>
      </c>
      <c r="AM278" s="89">
        <v>0</v>
      </c>
      <c r="AN278" s="89">
        <v>0</v>
      </c>
      <c r="AO278" s="89">
        <v>0</v>
      </c>
      <c r="AP278" s="89">
        <v>0</v>
      </c>
      <c r="AQ278" s="89">
        <v>0</v>
      </c>
      <c r="AR278" s="89">
        <v>0</v>
      </c>
      <c r="AS278" s="89">
        <v>0</v>
      </c>
      <c r="AT278" s="89">
        <v>0</v>
      </c>
      <c r="AU278" s="89">
        <v>0</v>
      </c>
      <c r="AV278" s="89">
        <v>0</v>
      </c>
      <c r="AW278" s="89">
        <v>0</v>
      </c>
      <c r="AX278" s="89">
        <v>0</v>
      </c>
      <c r="AY278" s="89">
        <v>0</v>
      </c>
      <c r="AZ278" s="89">
        <v>0</v>
      </c>
      <c r="BA278" s="89">
        <v>0</v>
      </c>
      <c r="BB278" s="89">
        <v>0</v>
      </c>
      <c r="BC278" s="89">
        <v>0</v>
      </c>
      <c r="BD278" s="89">
        <v>0</v>
      </c>
      <c r="BE278" s="89">
        <v>0</v>
      </c>
      <c r="BF278" s="89">
        <v>0</v>
      </c>
      <c r="BG278" s="89">
        <v>0</v>
      </c>
      <c r="BH278" s="89">
        <v>0</v>
      </c>
      <c r="BI278" s="89">
        <v>0</v>
      </c>
      <c r="BJ278" s="89">
        <v>0</v>
      </c>
      <c r="BK278" s="89">
        <v>0</v>
      </c>
      <c r="BL278" s="89">
        <v>0</v>
      </c>
      <c r="BM278" s="89">
        <v>0</v>
      </c>
      <c r="BN278" s="89">
        <v>0</v>
      </c>
      <c r="BO278" s="89">
        <v>0</v>
      </c>
      <c r="BP278" s="89">
        <v>0</v>
      </c>
      <c r="BQ278" s="89">
        <v>0</v>
      </c>
      <c r="BR278" s="89">
        <v>0</v>
      </c>
      <c r="BS278" s="89">
        <v>0</v>
      </c>
      <c r="BT278" s="89">
        <v>0</v>
      </c>
      <c r="BU278" s="89">
        <v>0</v>
      </c>
      <c r="BV278" s="89">
        <v>0</v>
      </c>
      <c r="BW278" s="89">
        <v>0</v>
      </c>
      <c r="BX278" s="111">
        <v>0</v>
      </c>
      <c r="BY278" s="111">
        <v>0</v>
      </c>
      <c r="BZ278" s="111">
        <v>0</v>
      </c>
      <c r="CA278" s="111">
        <v>0</v>
      </c>
      <c r="CB278" s="111">
        <v>0</v>
      </c>
      <c r="CC278" s="111">
        <v>0</v>
      </c>
      <c r="CD278" s="112">
        <v>0</v>
      </c>
      <c r="CE278" s="112">
        <v>0</v>
      </c>
      <c r="CF278" s="112">
        <v>0</v>
      </c>
      <c r="CG278" s="112">
        <v>0</v>
      </c>
      <c r="CH278" s="112">
        <v>0</v>
      </c>
      <c r="CI278" s="112">
        <v>0</v>
      </c>
    </row>
    <row r="279" spans="1:87" x14ac:dyDescent="0.3">
      <c r="A279" s="189">
        <v>37300</v>
      </c>
      <c r="B279" s="180" t="s">
        <v>589</v>
      </c>
      <c r="C279" s="72">
        <v>121742681.54999998</v>
      </c>
      <c r="D279" s="89">
        <v>121425671.39999999</v>
      </c>
      <c r="E279" s="89">
        <v>121970742.84999999</v>
      </c>
      <c r="F279" s="89">
        <v>121881569.07999998</v>
      </c>
      <c r="G279" s="89">
        <v>122352400.13999997</v>
      </c>
      <c r="H279" s="89">
        <v>122617788.63999997</v>
      </c>
      <c r="I279" s="89">
        <v>122995586.69999997</v>
      </c>
      <c r="J279" s="89">
        <v>123435362.75999996</v>
      </c>
      <c r="K279" s="89">
        <v>123202075.38999996</v>
      </c>
      <c r="L279" s="89">
        <v>123053071.72999996</v>
      </c>
      <c r="M279" s="89">
        <v>122840273.14999996</v>
      </c>
      <c r="N279" s="89">
        <v>122885820.13999997</v>
      </c>
      <c r="O279" s="89">
        <v>123184464.80999997</v>
      </c>
      <c r="P279" s="89">
        <v>123263749.16999997</v>
      </c>
      <c r="Q279" s="89">
        <v>123267171.38999997</v>
      </c>
      <c r="R279" s="89">
        <v>123667631.45999996</v>
      </c>
      <c r="S279" s="89">
        <v>124075973.89999995</v>
      </c>
      <c r="T279" s="89">
        <v>124488300.20999993</v>
      </c>
      <c r="U279" s="89">
        <v>124900416.50999995</v>
      </c>
      <c r="V279" s="89">
        <v>125317207.77999994</v>
      </c>
      <c r="W279" s="89">
        <v>125736721.29999994</v>
      </c>
      <c r="X279" s="89">
        <v>126157177.61999993</v>
      </c>
      <c r="Y279" s="89">
        <v>126582167.11999993</v>
      </c>
      <c r="Z279" s="89">
        <v>127006875.44999991</v>
      </c>
      <c r="AA279" s="89">
        <v>127432283.98999992</v>
      </c>
      <c r="AB279" s="89">
        <v>127946076.50999992</v>
      </c>
      <c r="AC279" s="89">
        <v>128470545.82999991</v>
      </c>
      <c r="AD279" s="89">
        <v>128991740.0999999</v>
      </c>
      <c r="AE279" s="89">
        <v>129511760.25999989</v>
      </c>
      <c r="AF279" s="89">
        <v>130036144.90999988</v>
      </c>
      <c r="AG279" s="89">
        <v>130566693.99999987</v>
      </c>
      <c r="AH279" s="89">
        <v>131096163.15999985</v>
      </c>
      <c r="AI279" s="89">
        <v>131628694.36999984</v>
      </c>
      <c r="AJ279" s="89">
        <v>132162453.92999984</v>
      </c>
      <c r="AK279" s="89">
        <v>132705049.77999982</v>
      </c>
      <c r="AL279" s="89">
        <v>133243689.31999981</v>
      </c>
      <c r="AM279" s="89">
        <v>133779788.5399998</v>
      </c>
      <c r="AN279" s="89">
        <v>134374526.94999978</v>
      </c>
      <c r="AO279" s="89">
        <v>134971425.70999977</v>
      </c>
      <c r="AP279" s="89">
        <v>135570484.81999975</v>
      </c>
      <c r="AQ279" s="89">
        <v>136171704.27999973</v>
      </c>
      <c r="AR279" s="89">
        <v>136775084.09999973</v>
      </c>
      <c r="AS279" s="89">
        <v>137380624.26999971</v>
      </c>
      <c r="AT279" s="89">
        <v>137988324.78999969</v>
      </c>
      <c r="AU279" s="89">
        <v>138598185.66999969</v>
      </c>
      <c r="AV279" s="89">
        <v>139210206.89999968</v>
      </c>
      <c r="AW279" s="89">
        <v>139824388.47999966</v>
      </c>
      <c r="AX279" s="89">
        <v>140440730.41999966</v>
      </c>
      <c r="AY279" s="89">
        <v>141059220.70999965</v>
      </c>
      <c r="AZ279" s="89">
        <v>141700008.57999966</v>
      </c>
      <c r="BA279" s="89">
        <v>142342843.11999968</v>
      </c>
      <c r="BB279" s="89">
        <v>142987724.32999969</v>
      </c>
      <c r="BC279" s="89">
        <v>143634652.20999968</v>
      </c>
      <c r="BD279" s="89">
        <v>144283626.75999969</v>
      </c>
      <c r="BE279" s="89">
        <v>144934647.97999969</v>
      </c>
      <c r="BF279" s="89">
        <v>145587715.86999971</v>
      </c>
      <c r="BG279" s="89">
        <v>146242830.42999971</v>
      </c>
      <c r="BH279" s="89">
        <v>146899991.65999973</v>
      </c>
      <c r="BI279" s="89">
        <v>147559199.55999973</v>
      </c>
      <c r="BJ279" s="89">
        <v>148220454.12999976</v>
      </c>
      <c r="BK279" s="89">
        <v>148883743.36999977</v>
      </c>
      <c r="BL279" s="89">
        <v>149557753.77999976</v>
      </c>
      <c r="BM279" s="89">
        <v>150233761.92999977</v>
      </c>
      <c r="BN279" s="89">
        <v>150911767.80999976</v>
      </c>
      <c r="BO279" s="89">
        <v>151591771.42999977</v>
      </c>
      <c r="BP279" s="89">
        <v>152273772.78999978</v>
      </c>
      <c r="BQ279" s="89">
        <v>152957771.88999978</v>
      </c>
      <c r="BR279" s="89">
        <v>153643768.71999979</v>
      </c>
      <c r="BS279" s="89">
        <v>154331763.28999981</v>
      </c>
      <c r="BT279" s="89">
        <v>155021755.59999982</v>
      </c>
      <c r="BU279" s="89">
        <v>155713745.63999984</v>
      </c>
      <c r="BV279" s="89">
        <v>156407733.41999984</v>
      </c>
      <c r="BW279" s="89">
        <v>157103706.93999985</v>
      </c>
      <c r="BX279" s="111">
        <v>123184464.80999997</v>
      </c>
      <c r="BY279" s="111">
        <v>127432283.98999992</v>
      </c>
      <c r="BZ279" s="111">
        <v>133779788.5399998</v>
      </c>
      <c r="CA279" s="111">
        <v>141059220.70999965</v>
      </c>
      <c r="CB279" s="111">
        <v>148883743.36999977</v>
      </c>
      <c r="CC279" s="111">
        <v>157103706.93999985</v>
      </c>
      <c r="CD279" s="112">
        <v>122583654.48999999</v>
      </c>
      <c r="CE279" s="112">
        <v>125006164.67</v>
      </c>
      <c r="CF279" s="112">
        <v>130582391.13</v>
      </c>
      <c r="CG279" s="112">
        <v>137395745.81999999</v>
      </c>
      <c r="CH279" s="112">
        <v>144948973.75</v>
      </c>
      <c r="CI279" s="112">
        <v>152971755.12</v>
      </c>
    </row>
    <row r="280" spans="1:87" x14ac:dyDescent="0.3">
      <c r="A280" s="189">
        <v>37302</v>
      </c>
      <c r="B280" s="180" t="s">
        <v>590</v>
      </c>
      <c r="C280" s="72">
        <v>185530.6100000001</v>
      </c>
      <c r="D280" s="89">
        <v>187864.93000000011</v>
      </c>
      <c r="E280" s="89">
        <v>204327.20000000013</v>
      </c>
      <c r="F280" s="89">
        <v>209051.02000000014</v>
      </c>
      <c r="G280" s="89">
        <v>213765.19000000015</v>
      </c>
      <c r="H280" s="89">
        <v>215977.32000000015</v>
      </c>
      <c r="I280" s="89">
        <v>219412.83000000016</v>
      </c>
      <c r="J280" s="89">
        <v>475268.74000000022</v>
      </c>
      <c r="K280" s="89">
        <v>485487.52000000025</v>
      </c>
      <c r="L280" s="89">
        <v>643025.91000000027</v>
      </c>
      <c r="M280" s="89">
        <v>648469.58000000019</v>
      </c>
      <c r="N280" s="89">
        <v>667896.93000000017</v>
      </c>
      <c r="O280" s="89">
        <v>695522.0900000002</v>
      </c>
      <c r="P280" s="89">
        <v>722755.4700000002</v>
      </c>
      <c r="Q280" s="89">
        <v>753722.77000000025</v>
      </c>
      <c r="R280" s="89">
        <v>791381.9600000002</v>
      </c>
      <c r="S280" s="89">
        <v>830120.57000000018</v>
      </c>
      <c r="T280" s="89">
        <v>868859.18000000017</v>
      </c>
      <c r="U280" s="89">
        <v>907597.79000000015</v>
      </c>
      <c r="V280" s="89">
        <v>950649.73000000021</v>
      </c>
      <c r="W280" s="89">
        <v>993774.5900000002</v>
      </c>
      <c r="X280" s="89">
        <v>1039517.8200000002</v>
      </c>
      <c r="Y280" s="89">
        <v>1087329.2300000002</v>
      </c>
      <c r="Z280" s="89">
        <v>1135458.8200000003</v>
      </c>
      <c r="AA280" s="89">
        <v>1183906.5900000003</v>
      </c>
      <c r="AB280" s="89">
        <v>1259120.7200000002</v>
      </c>
      <c r="AC280" s="89">
        <v>1334334.8500000001</v>
      </c>
      <c r="AD280" s="89">
        <v>1409548.98</v>
      </c>
      <c r="AE280" s="89">
        <v>1484763.1099999999</v>
      </c>
      <c r="AF280" s="89">
        <v>1559977.2399999998</v>
      </c>
      <c r="AG280" s="89">
        <v>1635191.3699999996</v>
      </c>
      <c r="AH280" s="89">
        <v>1710405.4999999995</v>
      </c>
      <c r="AI280" s="89">
        <v>1785619.6299999994</v>
      </c>
      <c r="AJ280" s="89">
        <v>1860833.7599999993</v>
      </c>
      <c r="AK280" s="89">
        <v>1936047.8899999992</v>
      </c>
      <c r="AL280" s="89">
        <v>2011262.0199999991</v>
      </c>
      <c r="AM280" s="89">
        <v>2086476.149999999</v>
      </c>
      <c r="AN280" s="89">
        <v>2161690.2799999989</v>
      </c>
      <c r="AO280" s="89">
        <v>2236904.4099999988</v>
      </c>
      <c r="AP280" s="89">
        <v>2312118.5399999986</v>
      </c>
      <c r="AQ280" s="89">
        <v>2387332.6699999985</v>
      </c>
      <c r="AR280" s="89">
        <v>2462546.7999999984</v>
      </c>
      <c r="AS280" s="89">
        <v>2537760.9299999983</v>
      </c>
      <c r="AT280" s="89">
        <v>2612975.0599999982</v>
      </c>
      <c r="AU280" s="89">
        <v>2688189.1899999981</v>
      </c>
      <c r="AV280" s="89">
        <v>2763403.319999998</v>
      </c>
      <c r="AW280" s="89">
        <v>2838617.4499999979</v>
      </c>
      <c r="AX280" s="89">
        <v>2913831.5799999977</v>
      </c>
      <c r="AY280" s="89">
        <v>2989045.7099999976</v>
      </c>
      <c r="AZ280" s="89">
        <v>3064259.8399999975</v>
      </c>
      <c r="BA280" s="89">
        <v>3139473.9699999974</v>
      </c>
      <c r="BB280" s="89">
        <v>3214688.0999999973</v>
      </c>
      <c r="BC280" s="89">
        <v>3289902.2299999972</v>
      </c>
      <c r="BD280" s="89">
        <v>3365116.3599999971</v>
      </c>
      <c r="BE280" s="89">
        <v>3440330.489999997</v>
      </c>
      <c r="BF280" s="89">
        <v>3515544.6199999969</v>
      </c>
      <c r="BG280" s="89">
        <v>3590758.7499999967</v>
      </c>
      <c r="BH280" s="89">
        <v>3665972.8799999966</v>
      </c>
      <c r="BI280" s="89">
        <v>3741187.0099999965</v>
      </c>
      <c r="BJ280" s="89">
        <v>3816401.1399999964</v>
      </c>
      <c r="BK280" s="89">
        <v>3891615.2699999963</v>
      </c>
      <c r="BL280" s="89">
        <v>3966829.3999999962</v>
      </c>
      <c r="BM280" s="89">
        <v>4042043.5299999961</v>
      </c>
      <c r="BN280" s="89">
        <v>4117257.659999996</v>
      </c>
      <c r="BO280" s="89">
        <v>4192471.7899999958</v>
      </c>
      <c r="BP280" s="89">
        <v>4267685.9199999962</v>
      </c>
      <c r="BQ280" s="89">
        <v>4342900.0499999961</v>
      </c>
      <c r="BR280" s="89">
        <v>4418114.179999996</v>
      </c>
      <c r="BS280" s="89">
        <v>4493328.3099999959</v>
      </c>
      <c r="BT280" s="89">
        <v>4568542.4399999958</v>
      </c>
      <c r="BU280" s="89">
        <v>4643756.5699999956</v>
      </c>
      <c r="BV280" s="89">
        <v>4718970.6999999955</v>
      </c>
      <c r="BW280" s="89">
        <v>4794184.8299999954</v>
      </c>
      <c r="BX280" s="111">
        <v>695522.0900000002</v>
      </c>
      <c r="BY280" s="111">
        <v>1183906.5900000003</v>
      </c>
      <c r="BZ280" s="111">
        <v>2086476.149999999</v>
      </c>
      <c r="CA280" s="111">
        <v>2989045.7099999976</v>
      </c>
      <c r="CB280" s="111">
        <v>3891615.2699999963</v>
      </c>
      <c r="CC280" s="111">
        <v>4794184.8299999954</v>
      </c>
      <c r="CD280" s="112">
        <v>388584.61</v>
      </c>
      <c r="CE280" s="112">
        <v>920045.89</v>
      </c>
      <c r="CF280" s="112">
        <v>1635191.37</v>
      </c>
      <c r="CG280" s="112">
        <v>2537760.9300000002</v>
      </c>
      <c r="CH280" s="112">
        <v>3440330.49</v>
      </c>
      <c r="CI280" s="112">
        <v>4342900.05</v>
      </c>
    </row>
    <row r="281" spans="1:87" x14ac:dyDescent="0.3">
      <c r="A281" s="189">
        <v>37400</v>
      </c>
      <c r="B281" s="180" t="s">
        <v>591</v>
      </c>
      <c r="C281" s="72">
        <v>1644201.9400000009</v>
      </c>
      <c r="D281" s="89">
        <v>1654440.9200000009</v>
      </c>
      <c r="E281" s="89">
        <v>1664679.9000000008</v>
      </c>
      <c r="F281" s="89">
        <v>1674918.8600000008</v>
      </c>
      <c r="G281" s="89">
        <v>1685157.8300000008</v>
      </c>
      <c r="H281" s="89">
        <v>1695396.8300000008</v>
      </c>
      <c r="I281" s="89">
        <v>1705635.8500000008</v>
      </c>
      <c r="J281" s="89">
        <v>1715874.8100000008</v>
      </c>
      <c r="K281" s="89">
        <v>1726113.7500000007</v>
      </c>
      <c r="L281" s="89">
        <v>1736352.7200000007</v>
      </c>
      <c r="M281" s="89">
        <v>1746591.6700000006</v>
      </c>
      <c r="N281" s="89">
        <v>1756830.6600000006</v>
      </c>
      <c r="O281" s="89">
        <v>1767069.6500000006</v>
      </c>
      <c r="P281" s="89">
        <v>1775423.2000000007</v>
      </c>
      <c r="Q281" s="89">
        <v>1783776.7500000007</v>
      </c>
      <c r="R281" s="89">
        <v>1792130.3000000007</v>
      </c>
      <c r="S281" s="89">
        <v>1800483.8500000008</v>
      </c>
      <c r="T281" s="89">
        <v>1808837.4000000008</v>
      </c>
      <c r="U281" s="89">
        <v>1817190.9500000009</v>
      </c>
      <c r="V281" s="89">
        <v>1825544.5000000009</v>
      </c>
      <c r="W281" s="89">
        <v>1833898.050000001</v>
      </c>
      <c r="X281" s="89">
        <v>1842251.600000001</v>
      </c>
      <c r="Y281" s="89">
        <v>1850605.1500000011</v>
      </c>
      <c r="Z281" s="89">
        <v>1858958.7000000011</v>
      </c>
      <c r="AA281" s="89">
        <v>1867312.2500000012</v>
      </c>
      <c r="AB281" s="89">
        <v>1875665.8000000012</v>
      </c>
      <c r="AC281" s="89">
        <v>1884019.3500000013</v>
      </c>
      <c r="AD281" s="89">
        <v>1892372.9000000013</v>
      </c>
      <c r="AE281" s="89">
        <v>1900726.4500000014</v>
      </c>
      <c r="AF281" s="89">
        <v>1909080.0000000014</v>
      </c>
      <c r="AG281" s="89">
        <v>1917433.5500000014</v>
      </c>
      <c r="AH281" s="89">
        <v>1925787.1000000015</v>
      </c>
      <c r="AI281" s="89">
        <v>1934140.6500000015</v>
      </c>
      <c r="AJ281" s="89">
        <v>1942494.2000000016</v>
      </c>
      <c r="AK281" s="89">
        <v>1950847.7500000016</v>
      </c>
      <c r="AL281" s="89">
        <v>1959201.3000000017</v>
      </c>
      <c r="AM281" s="89">
        <v>1967554.8500000017</v>
      </c>
      <c r="AN281" s="89">
        <v>1975908.4000000018</v>
      </c>
      <c r="AO281" s="89">
        <v>1984261.9500000018</v>
      </c>
      <c r="AP281" s="89">
        <v>1992615.5000000019</v>
      </c>
      <c r="AQ281" s="89">
        <v>2000969.0500000019</v>
      </c>
      <c r="AR281" s="89">
        <v>2009322.600000002</v>
      </c>
      <c r="AS281" s="89">
        <v>2017676.150000002</v>
      </c>
      <c r="AT281" s="89">
        <v>2026029.700000002</v>
      </c>
      <c r="AU281" s="89">
        <v>2034383.2500000021</v>
      </c>
      <c r="AV281" s="89">
        <v>2042736.8000000021</v>
      </c>
      <c r="AW281" s="89">
        <v>2051090.3500000022</v>
      </c>
      <c r="AX281" s="89">
        <v>2059443.9000000022</v>
      </c>
      <c r="AY281" s="89">
        <v>2067797.4500000023</v>
      </c>
      <c r="AZ281" s="89">
        <v>2076151.0000000023</v>
      </c>
      <c r="BA281" s="89">
        <v>2084504.5500000024</v>
      </c>
      <c r="BB281" s="89">
        <v>2092858.1000000024</v>
      </c>
      <c r="BC281" s="89">
        <v>2101211.6500000022</v>
      </c>
      <c r="BD281" s="89">
        <v>2109565.200000002</v>
      </c>
      <c r="BE281" s="89">
        <v>2117918.7500000019</v>
      </c>
      <c r="BF281" s="89">
        <v>2126272.3000000017</v>
      </c>
      <c r="BG281" s="89">
        <v>2134625.8500000015</v>
      </c>
      <c r="BH281" s="89">
        <v>2142979.4000000013</v>
      </c>
      <c r="BI281" s="89">
        <v>2151332.9500000011</v>
      </c>
      <c r="BJ281" s="89">
        <v>2159686.5000000009</v>
      </c>
      <c r="BK281" s="89">
        <v>2168040.0500000007</v>
      </c>
      <c r="BL281" s="89">
        <v>2176393.6000000006</v>
      </c>
      <c r="BM281" s="89">
        <v>2184747.1500000004</v>
      </c>
      <c r="BN281" s="89">
        <v>2193100.7000000002</v>
      </c>
      <c r="BO281" s="89">
        <v>2201454.25</v>
      </c>
      <c r="BP281" s="89">
        <v>2209807.7999999998</v>
      </c>
      <c r="BQ281" s="89">
        <v>2218161.3499999996</v>
      </c>
      <c r="BR281" s="89">
        <v>2226514.8999999994</v>
      </c>
      <c r="BS281" s="89">
        <v>2234868.4499999993</v>
      </c>
      <c r="BT281" s="89">
        <v>2243221.9999999991</v>
      </c>
      <c r="BU281" s="89">
        <v>2251575.5499999989</v>
      </c>
      <c r="BV281" s="89">
        <v>2259929.0999999987</v>
      </c>
      <c r="BW281" s="89">
        <v>2268282.6499999985</v>
      </c>
      <c r="BX281" s="111">
        <v>1767069.6500000006</v>
      </c>
      <c r="BY281" s="111">
        <v>1867312.2500000012</v>
      </c>
      <c r="BZ281" s="111">
        <v>1967554.8500000017</v>
      </c>
      <c r="CA281" s="111">
        <v>2067797.4500000023</v>
      </c>
      <c r="CB281" s="111">
        <v>2168040.0500000007</v>
      </c>
      <c r="CC281" s="111">
        <v>2268282.6499999985</v>
      </c>
      <c r="CD281" s="112">
        <v>1705635.8</v>
      </c>
      <c r="CE281" s="112">
        <v>1817190.95</v>
      </c>
      <c r="CF281" s="112">
        <v>1917433.55</v>
      </c>
      <c r="CG281" s="112">
        <v>2017676.15</v>
      </c>
      <c r="CH281" s="112">
        <v>2117918.75</v>
      </c>
      <c r="CI281" s="112">
        <v>2218161.35</v>
      </c>
    </row>
    <row r="282" spans="1:87" x14ac:dyDescent="0.3">
      <c r="A282" s="189">
        <v>38900</v>
      </c>
      <c r="B282" s="180" t="s">
        <v>592</v>
      </c>
      <c r="C282" s="72">
        <v>0</v>
      </c>
      <c r="D282" s="89">
        <v>0</v>
      </c>
      <c r="E282" s="89">
        <v>0</v>
      </c>
      <c r="F282" s="89">
        <v>0</v>
      </c>
      <c r="G282" s="89">
        <v>0</v>
      </c>
      <c r="H282" s="89">
        <v>0</v>
      </c>
      <c r="I282" s="89">
        <v>0</v>
      </c>
      <c r="J282" s="89">
        <v>0</v>
      </c>
      <c r="K282" s="89">
        <v>0</v>
      </c>
      <c r="L282" s="89">
        <v>0</v>
      </c>
      <c r="M282" s="89">
        <v>0</v>
      </c>
      <c r="N282" s="89">
        <v>0</v>
      </c>
      <c r="O282" s="89">
        <v>0</v>
      </c>
      <c r="P282" s="89">
        <v>0</v>
      </c>
      <c r="Q282" s="89">
        <v>0</v>
      </c>
      <c r="R282" s="89">
        <v>0</v>
      </c>
      <c r="S282" s="89">
        <v>0</v>
      </c>
      <c r="T282" s="89">
        <v>0</v>
      </c>
      <c r="U282" s="89">
        <v>0</v>
      </c>
      <c r="V282" s="89">
        <v>0</v>
      </c>
      <c r="W282" s="89">
        <v>0</v>
      </c>
      <c r="X282" s="89">
        <v>0</v>
      </c>
      <c r="Y282" s="89">
        <v>0</v>
      </c>
      <c r="Z282" s="89">
        <v>0</v>
      </c>
      <c r="AA282" s="89">
        <v>0</v>
      </c>
      <c r="AB282" s="89">
        <v>0</v>
      </c>
      <c r="AC282" s="89">
        <v>0</v>
      </c>
      <c r="AD282" s="89">
        <v>0</v>
      </c>
      <c r="AE282" s="89">
        <v>0</v>
      </c>
      <c r="AF282" s="89">
        <v>0</v>
      </c>
      <c r="AG282" s="89">
        <v>0</v>
      </c>
      <c r="AH282" s="89">
        <v>0</v>
      </c>
      <c r="AI282" s="89">
        <v>0</v>
      </c>
      <c r="AJ282" s="89">
        <v>0</v>
      </c>
      <c r="AK282" s="89">
        <v>0</v>
      </c>
      <c r="AL282" s="89">
        <v>0</v>
      </c>
      <c r="AM282" s="89">
        <v>0</v>
      </c>
      <c r="AN282" s="89">
        <v>0</v>
      </c>
      <c r="AO282" s="89">
        <v>0</v>
      </c>
      <c r="AP282" s="89">
        <v>0</v>
      </c>
      <c r="AQ282" s="89">
        <v>0</v>
      </c>
      <c r="AR282" s="89">
        <v>0</v>
      </c>
      <c r="AS282" s="89">
        <v>0</v>
      </c>
      <c r="AT282" s="89">
        <v>0</v>
      </c>
      <c r="AU282" s="89">
        <v>0</v>
      </c>
      <c r="AV282" s="89">
        <v>0</v>
      </c>
      <c r="AW282" s="89">
        <v>0</v>
      </c>
      <c r="AX282" s="89">
        <v>0</v>
      </c>
      <c r="AY282" s="89">
        <v>0</v>
      </c>
      <c r="AZ282" s="89">
        <v>0</v>
      </c>
      <c r="BA282" s="89">
        <v>0</v>
      </c>
      <c r="BB282" s="89">
        <v>0</v>
      </c>
      <c r="BC282" s="89">
        <v>0</v>
      </c>
      <c r="BD282" s="89">
        <v>0</v>
      </c>
      <c r="BE282" s="89">
        <v>0</v>
      </c>
      <c r="BF282" s="89">
        <v>0</v>
      </c>
      <c r="BG282" s="89">
        <v>0</v>
      </c>
      <c r="BH282" s="89">
        <v>0</v>
      </c>
      <c r="BI282" s="89">
        <v>0</v>
      </c>
      <c r="BJ282" s="89">
        <v>0</v>
      </c>
      <c r="BK282" s="89">
        <v>0</v>
      </c>
      <c r="BL282" s="89">
        <v>0</v>
      </c>
      <c r="BM282" s="89">
        <v>0</v>
      </c>
      <c r="BN282" s="89">
        <v>0</v>
      </c>
      <c r="BO282" s="89">
        <v>0</v>
      </c>
      <c r="BP282" s="89">
        <v>0</v>
      </c>
      <c r="BQ282" s="89">
        <v>0</v>
      </c>
      <c r="BR282" s="89">
        <v>0</v>
      </c>
      <c r="BS282" s="89">
        <v>0</v>
      </c>
      <c r="BT282" s="89">
        <v>0</v>
      </c>
      <c r="BU282" s="89">
        <v>0</v>
      </c>
      <c r="BV282" s="89">
        <v>0</v>
      </c>
      <c r="BW282" s="89">
        <v>0</v>
      </c>
      <c r="BX282" s="111">
        <v>0</v>
      </c>
      <c r="BY282" s="111">
        <v>0</v>
      </c>
      <c r="BZ282" s="111">
        <v>0</v>
      </c>
      <c r="CA282" s="111">
        <v>0</v>
      </c>
      <c r="CB282" s="111">
        <v>0</v>
      </c>
      <c r="CC282" s="111">
        <v>0</v>
      </c>
      <c r="CD282" s="112">
        <v>0</v>
      </c>
      <c r="CE282" s="112">
        <v>0</v>
      </c>
      <c r="CF282" s="112">
        <v>0</v>
      </c>
      <c r="CG282" s="112">
        <v>0</v>
      </c>
      <c r="CH282" s="112">
        <v>0</v>
      </c>
      <c r="CI282" s="112">
        <v>0</v>
      </c>
    </row>
    <row r="283" spans="1:87" x14ac:dyDescent="0.3">
      <c r="A283" s="189">
        <v>39000</v>
      </c>
      <c r="B283" s="180" t="s">
        <v>593</v>
      </c>
      <c r="C283" s="72">
        <v>51868015.650000013</v>
      </c>
      <c r="D283" s="89">
        <v>51657696.460000008</v>
      </c>
      <c r="E283" s="89">
        <v>51795393.470000006</v>
      </c>
      <c r="F283" s="89">
        <v>51846835.640000008</v>
      </c>
      <c r="G283" s="89">
        <v>51989969.410000011</v>
      </c>
      <c r="H283" s="89">
        <v>52139813.740000017</v>
      </c>
      <c r="I283" s="89">
        <v>52208669.930000015</v>
      </c>
      <c r="J283" s="89">
        <v>52346128.080000021</v>
      </c>
      <c r="K283" s="89">
        <v>52488670.960000023</v>
      </c>
      <c r="L283" s="89">
        <v>52394305.620000027</v>
      </c>
      <c r="M283" s="89">
        <v>52354826.120000027</v>
      </c>
      <c r="N283" s="89">
        <v>52441664.540000029</v>
      </c>
      <c r="O283" s="89">
        <v>52561390.490000032</v>
      </c>
      <c r="P283" s="89">
        <v>52515404.270000026</v>
      </c>
      <c r="Q283" s="89">
        <v>52465166.450000025</v>
      </c>
      <c r="R283" s="89">
        <v>52260072.600000024</v>
      </c>
      <c r="S283" s="89">
        <v>52178676.430000022</v>
      </c>
      <c r="T283" s="89">
        <v>52247758.100000016</v>
      </c>
      <c r="U283" s="89">
        <v>52021412.330000013</v>
      </c>
      <c r="V283" s="89">
        <v>52080176.480000012</v>
      </c>
      <c r="W283" s="89">
        <v>52170394.220000006</v>
      </c>
      <c r="X283" s="89">
        <v>52292947.580000006</v>
      </c>
      <c r="Y283" s="89">
        <v>52416898.270000003</v>
      </c>
      <c r="Z283" s="89">
        <v>52539245.239999995</v>
      </c>
      <c r="AA283" s="89">
        <v>52207882.039999992</v>
      </c>
      <c r="AB283" s="89">
        <v>52459315.329999991</v>
      </c>
      <c r="AC283" s="89">
        <v>52668975.29999999</v>
      </c>
      <c r="AD283" s="89">
        <v>52872909.519999988</v>
      </c>
      <c r="AE283" s="89">
        <v>53071158.049999997</v>
      </c>
      <c r="AF283" s="89">
        <v>38637145.530000009</v>
      </c>
      <c r="AG283" s="89">
        <v>39017315.340000011</v>
      </c>
      <c r="AH283" s="89">
        <v>39751883.720000014</v>
      </c>
      <c r="AI283" s="89">
        <v>40556372.500000015</v>
      </c>
      <c r="AJ283" s="89">
        <v>41392153.330000013</v>
      </c>
      <c r="AK283" s="89">
        <v>42240377.940000013</v>
      </c>
      <c r="AL283" s="89">
        <v>43017583.030000009</v>
      </c>
      <c r="AM283" s="89">
        <v>43422389.420000017</v>
      </c>
      <c r="AN283" s="89">
        <v>44199277.460000016</v>
      </c>
      <c r="AO283" s="89">
        <v>45009559.19000002</v>
      </c>
      <c r="AP283" s="89">
        <v>45735320.060000025</v>
      </c>
      <c r="AQ283" s="89">
        <v>46520977.150000028</v>
      </c>
      <c r="AR283" s="89">
        <v>47332453.380000032</v>
      </c>
      <c r="AS283" s="89">
        <v>48144430.000000037</v>
      </c>
      <c r="AT283" s="89">
        <v>48956907.440000042</v>
      </c>
      <c r="AU283" s="89">
        <v>49803224.620000049</v>
      </c>
      <c r="AV283" s="89">
        <v>50155890.920000046</v>
      </c>
      <c r="AW283" s="89">
        <v>50975535.710000046</v>
      </c>
      <c r="AX283" s="89">
        <v>51796114.060000047</v>
      </c>
      <c r="AY283" s="89">
        <v>50999625.960000053</v>
      </c>
      <c r="AZ283" s="89">
        <v>51742524.520000055</v>
      </c>
      <c r="BA283" s="89">
        <v>52640041.320000052</v>
      </c>
      <c r="BB283" s="89">
        <v>53186252.460000053</v>
      </c>
      <c r="BC283" s="89">
        <v>54074113.610000059</v>
      </c>
      <c r="BD283" s="89">
        <v>54962333.330000065</v>
      </c>
      <c r="BE283" s="89">
        <v>55850911.610000066</v>
      </c>
      <c r="BF283" s="89">
        <v>56754333.240000062</v>
      </c>
      <c r="BG283" s="89">
        <v>57657928.75000006</v>
      </c>
      <c r="BH283" s="89">
        <v>57816423.150000058</v>
      </c>
      <c r="BI283" s="89">
        <v>58683533.690000057</v>
      </c>
      <c r="BJ283" s="89">
        <v>59551408.880000055</v>
      </c>
      <c r="BK283" s="89">
        <v>60213353.670000061</v>
      </c>
      <c r="BL283" s="89">
        <v>61192003.350000061</v>
      </c>
      <c r="BM283" s="89">
        <v>62170717.040000066</v>
      </c>
      <c r="BN283" s="89">
        <v>63149494.650000066</v>
      </c>
      <c r="BO283" s="89">
        <v>64128336.170000069</v>
      </c>
      <c r="BP283" s="89">
        <v>65107241.610000074</v>
      </c>
      <c r="BQ283" s="89">
        <v>66086210.970000073</v>
      </c>
      <c r="BR283" s="89">
        <v>67065244.240000077</v>
      </c>
      <c r="BS283" s="89">
        <v>68044341.430000082</v>
      </c>
      <c r="BT283" s="89">
        <v>67879331.030000076</v>
      </c>
      <c r="BU283" s="89">
        <v>68839460.070000082</v>
      </c>
      <c r="BV283" s="89">
        <v>69800082.500000089</v>
      </c>
      <c r="BW283" s="89">
        <v>70681198.320000097</v>
      </c>
      <c r="BX283" s="111">
        <v>52561390.490000032</v>
      </c>
      <c r="BY283" s="111">
        <v>52207882.039999992</v>
      </c>
      <c r="BZ283" s="111">
        <v>43422389.420000017</v>
      </c>
      <c r="CA283" s="111">
        <v>50999625.960000053</v>
      </c>
      <c r="CB283" s="111">
        <v>60213353.670000061</v>
      </c>
      <c r="CC283" s="111">
        <v>70681198.320000097</v>
      </c>
      <c r="CD283" s="112">
        <v>52161029.240000002</v>
      </c>
      <c r="CE283" s="112">
        <v>52304417.270000003</v>
      </c>
      <c r="CF283" s="112">
        <v>45485804.700000003</v>
      </c>
      <c r="CG283" s="112">
        <v>47927054.259999998</v>
      </c>
      <c r="CH283" s="112">
        <v>55702521.859999999</v>
      </c>
      <c r="CI283" s="112">
        <v>65719770.390000001</v>
      </c>
    </row>
    <row r="284" spans="1:87" x14ac:dyDescent="0.3">
      <c r="A284" s="189">
        <v>39101</v>
      </c>
      <c r="B284" s="180" t="s">
        <v>594</v>
      </c>
      <c r="C284" s="72">
        <v>3414605.0300000003</v>
      </c>
      <c r="D284" s="89">
        <v>3088848.4100000006</v>
      </c>
      <c r="E284" s="89">
        <v>3171292.2600000007</v>
      </c>
      <c r="F284" s="89">
        <v>3253864.1600000006</v>
      </c>
      <c r="G284" s="89">
        <v>3284202.0200000005</v>
      </c>
      <c r="H284" s="89">
        <v>3366431.0600000005</v>
      </c>
      <c r="I284" s="89">
        <v>3447843.9200000004</v>
      </c>
      <c r="J284" s="89">
        <v>3544868.6200000006</v>
      </c>
      <c r="K284" s="89">
        <v>3641409.3700000006</v>
      </c>
      <c r="L284" s="89">
        <v>3737450.0900000008</v>
      </c>
      <c r="M284" s="89">
        <v>3741375.3000000007</v>
      </c>
      <c r="N284" s="89">
        <v>3704717.7900000005</v>
      </c>
      <c r="O284" s="89">
        <v>3722439.2400000007</v>
      </c>
      <c r="P284" s="89">
        <v>3811864.7300000009</v>
      </c>
      <c r="Q284" s="89">
        <v>3347426.7500000009</v>
      </c>
      <c r="R284" s="89">
        <v>3430449.9800000009</v>
      </c>
      <c r="S284" s="89">
        <v>3160879.9900000012</v>
      </c>
      <c r="T284" s="89">
        <v>3239915.6800000011</v>
      </c>
      <c r="U284" s="89">
        <v>3319117.330000001</v>
      </c>
      <c r="V284" s="89">
        <v>3398630.1500000008</v>
      </c>
      <c r="W284" s="89">
        <v>3478246.790000001</v>
      </c>
      <c r="X284" s="89">
        <v>3549664.3900000011</v>
      </c>
      <c r="Y284" s="89">
        <v>3629416.6100000013</v>
      </c>
      <c r="Z284" s="89">
        <v>3709303.8000000012</v>
      </c>
      <c r="AA284" s="89">
        <v>3782379.5600000015</v>
      </c>
      <c r="AB284" s="89">
        <v>3689415.3100000015</v>
      </c>
      <c r="AC284" s="89">
        <v>3768550.6900000013</v>
      </c>
      <c r="AD284" s="89">
        <v>3797572.3300000015</v>
      </c>
      <c r="AE284" s="89">
        <v>3752418.7800000017</v>
      </c>
      <c r="AF284" s="89">
        <v>3678534.7500000014</v>
      </c>
      <c r="AG284" s="89">
        <v>3751243.2600000012</v>
      </c>
      <c r="AH284" s="89">
        <v>3819594.8400000008</v>
      </c>
      <c r="AI284" s="89">
        <v>3883916.5500000007</v>
      </c>
      <c r="AJ284" s="89">
        <v>3960846.290000001</v>
      </c>
      <c r="AK284" s="89">
        <v>4038237.9700000011</v>
      </c>
      <c r="AL284" s="89">
        <v>3967560.5500000007</v>
      </c>
      <c r="AM284" s="89">
        <v>4041001.4200000009</v>
      </c>
      <c r="AN284" s="89">
        <v>4117879.560000001</v>
      </c>
      <c r="AO284" s="89">
        <v>2853026.6100000008</v>
      </c>
      <c r="AP284" s="89">
        <v>2887507.370000001</v>
      </c>
      <c r="AQ284" s="89">
        <v>2946502.120000001</v>
      </c>
      <c r="AR284" s="89">
        <v>2971889.1400000011</v>
      </c>
      <c r="AS284" s="89">
        <v>3032358.330000001</v>
      </c>
      <c r="AT284" s="89">
        <v>3092842.8400000008</v>
      </c>
      <c r="AU284" s="89">
        <v>3153342.6700000009</v>
      </c>
      <c r="AV284" s="89">
        <v>3213857.810000001</v>
      </c>
      <c r="AW284" s="89">
        <v>3190349.040000001</v>
      </c>
      <c r="AX284" s="89">
        <v>3144880.3200000012</v>
      </c>
      <c r="AY284" s="89">
        <v>3203188.5400000014</v>
      </c>
      <c r="AZ284" s="89">
        <v>3093283.4300000016</v>
      </c>
      <c r="BA284" s="89">
        <v>2958813.3400000017</v>
      </c>
      <c r="BB284" s="89">
        <v>3015797.6200000015</v>
      </c>
      <c r="BC284" s="89">
        <v>3053687.7700000014</v>
      </c>
      <c r="BD284" s="89">
        <v>3070102.9900000012</v>
      </c>
      <c r="BE284" s="89">
        <v>3126424.4000000013</v>
      </c>
      <c r="BF284" s="89">
        <v>3182761.1300000013</v>
      </c>
      <c r="BG284" s="89">
        <v>3239113.1700000013</v>
      </c>
      <c r="BH284" s="89">
        <v>3295480.5300000012</v>
      </c>
      <c r="BI284" s="89">
        <v>3341410.6700000013</v>
      </c>
      <c r="BJ284" s="89">
        <v>3397684.1000000015</v>
      </c>
      <c r="BK284" s="89">
        <v>3453972.8500000015</v>
      </c>
      <c r="BL284" s="89">
        <v>3500155.0100000012</v>
      </c>
      <c r="BM284" s="89">
        <v>3483603.2200000011</v>
      </c>
      <c r="BN284" s="89">
        <v>3260838.7600000012</v>
      </c>
      <c r="BO284" s="89">
        <v>3302020.5400000014</v>
      </c>
      <c r="BP284" s="89">
        <v>3356226.4000000013</v>
      </c>
      <c r="BQ284" s="89">
        <v>3410447.5700000012</v>
      </c>
      <c r="BR284" s="89">
        <v>3464684.0600000015</v>
      </c>
      <c r="BS284" s="89">
        <v>2314692.5200000014</v>
      </c>
      <c r="BT284" s="89">
        <v>2354609.0700000012</v>
      </c>
      <c r="BU284" s="89">
        <v>2420453.4900000012</v>
      </c>
      <c r="BV284" s="89">
        <v>2497413.080000001</v>
      </c>
      <c r="BW284" s="89">
        <v>2574884.5100000012</v>
      </c>
      <c r="BX284" s="111">
        <v>3722439.2400000007</v>
      </c>
      <c r="BY284" s="111">
        <v>3782379.5600000015</v>
      </c>
      <c r="BZ284" s="111">
        <v>4041001.4200000009</v>
      </c>
      <c r="CA284" s="111">
        <v>3203188.5400000014</v>
      </c>
      <c r="CB284" s="111">
        <v>3453972.8500000015</v>
      </c>
      <c r="CC284" s="111">
        <v>2574884.5100000012</v>
      </c>
      <c r="CD284" s="112">
        <v>3470719.02</v>
      </c>
      <c r="CE284" s="112">
        <v>3506133.46</v>
      </c>
      <c r="CF284" s="112">
        <v>3840867.1</v>
      </c>
      <c r="CG284" s="112">
        <v>3219125.06</v>
      </c>
      <c r="CH284" s="112">
        <v>3187055.43</v>
      </c>
      <c r="CI284" s="112">
        <v>3030307.78</v>
      </c>
    </row>
    <row r="285" spans="1:87" x14ac:dyDescent="0.3">
      <c r="A285" s="189">
        <v>39102</v>
      </c>
      <c r="B285" s="180" t="s">
        <v>595</v>
      </c>
      <c r="C285" s="72">
        <v>3124348.2699999991</v>
      </c>
      <c r="D285" s="89">
        <v>3375610.7499999991</v>
      </c>
      <c r="E285" s="89">
        <v>3640050.6199999992</v>
      </c>
      <c r="F285" s="89">
        <v>3903499.4999999991</v>
      </c>
      <c r="G285" s="89">
        <v>4145772.419999999</v>
      </c>
      <c r="H285" s="89">
        <v>4118392.2699999991</v>
      </c>
      <c r="I285" s="89">
        <v>4379815.3699999992</v>
      </c>
      <c r="J285" s="89">
        <v>4651722.129999999</v>
      </c>
      <c r="K285" s="89">
        <v>4912944.879999999</v>
      </c>
      <c r="L285" s="89">
        <v>5157534.7999999989</v>
      </c>
      <c r="M285" s="89">
        <v>5412388.5599999987</v>
      </c>
      <c r="N285" s="89">
        <v>5657215.5299999984</v>
      </c>
      <c r="O285" s="89">
        <v>5924830.6399999987</v>
      </c>
      <c r="P285" s="89">
        <v>6160135.589999998</v>
      </c>
      <c r="Q285" s="89">
        <v>6185409.9599999981</v>
      </c>
      <c r="R285" s="89">
        <v>6429604.4999999981</v>
      </c>
      <c r="S285" s="89">
        <v>6690149.3899999978</v>
      </c>
      <c r="T285" s="89">
        <v>6951340.9199999981</v>
      </c>
      <c r="U285" s="89">
        <v>7150459.1799999988</v>
      </c>
      <c r="V285" s="89">
        <v>7411560.8499999987</v>
      </c>
      <c r="W285" s="89">
        <v>7671533.5299999993</v>
      </c>
      <c r="X285" s="89">
        <v>7925461.8599999994</v>
      </c>
      <c r="Y285" s="89">
        <v>8059262.7799999993</v>
      </c>
      <c r="Z285" s="89">
        <v>8320112.7199999997</v>
      </c>
      <c r="AA285" s="89">
        <v>8574964.3599999994</v>
      </c>
      <c r="AB285" s="89">
        <v>8416335.4100000001</v>
      </c>
      <c r="AC285" s="89">
        <v>8669093.4900000002</v>
      </c>
      <c r="AD285" s="89">
        <v>8937771.9900000002</v>
      </c>
      <c r="AE285" s="89">
        <v>9209428.0099999998</v>
      </c>
      <c r="AF285" s="89">
        <v>9484075.0099999998</v>
      </c>
      <c r="AG285" s="89">
        <v>9761673.7599999998</v>
      </c>
      <c r="AH285" s="89">
        <v>9599867</v>
      </c>
      <c r="AI285" s="89">
        <v>9870204.3200000003</v>
      </c>
      <c r="AJ285" s="89">
        <v>10141415.540000001</v>
      </c>
      <c r="AK285" s="89">
        <v>10406305.32</v>
      </c>
      <c r="AL285" s="89">
        <v>10679150.280000001</v>
      </c>
      <c r="AM285" s="89">
        <v>10976611.620000001</v>
      </c>
      <c r="AN285" s="89">
        <v>7115804.6700000018</v>
      </c>
      <c r="AO285" s="89">
        <v>7210093.9900000021</v>
      </c>
      <c r="AP285" s="89">
        <v>7439110.5300000021</v>
      </c>
      <c r="AQ285" s="89">
        <v>7671127.8600000022</v>
      </c>
      <c r="AR285" s="89">
        <v>2194131.0900000026</v>
      </c>
      <c r="AS285" s="89">
        <v>2313149.6900000027</v>
      </c>
      <c r="AT285" s="89">
        <v>2433085.7500000028</v>
      </c>
      <c r="AU285" s="89">
        <v>2112724.6400000025</v>
      </c>
      <c r="AV285" s="89">
        <v>2225303.6400000025</v>
      </c>
      <c r="AW285" s="89">
        <v>2051217.8700000024</v>
      </c>
      <c r="AX285" s="89">
        <v>2160943.1900000023</v>
      </c>
      <c r="AY285" s="89">
        <v>2278693.430000002</v>
      </c>
      <c r="AZ285" s="89">
        <v>2434837.0700000022</v>
      </c>
      <c r="BA285" s="89">
        <v>2538405.0100000021</v>
      </c>
      <c r="BB285" s="89">
        <v>2745429.7900000024</v>
      </c>
      <c r="BC285" s="89">
        <v>2891944.0500000021</v>
      </c>
      <c r="BD285" s="89">
        <v>3104864.430000002</v>
      </c>
      <c r="BE285" s="89">
        <v>3321258.8600000022</v>
      </c>
      <c r="BF285" s="89">
        <v>3486096.3800000022</v>
      </c>
      <c r="BG285" s="89">
        <v>3704169.180000002</v>
      </c>
      <c r="BH285" s="89">
        <v>3901143.9200000023</v>
      </c>
      <c r="BI285" s="89">
        <v>3942589.9400000023</v>
      </c>
      <c r="BJ285" s="89">
        <v>4150982.6500000022</v>
      </c>
      <c r="BK285" s="89">
        <v>4368816.6000000024</v>
      </c>
      <c r="BL285" s="89">
        <v>4589424.4900000021</v>
      </c>
      <c r="BM285" s="89">
        <v>4811423.1100000022</v>
      </c>
      <c r="BN285" s="89">
        <v>5034812.450000002</v>
      </c>
      <c r="BO285" s="89">
        <v>5259592.5100000016</v>
      </c>
      <c r="BP285" s="89">
        <v>5485763.2900000019</v>
      </c>
      <c r="BQ285" s="89">
        <v>5713324.7900000019</v>
      </c>
      <c r="BR285" s="89">
        <v>5942277.0100000016</v>
      </c>
      <c r="BS285" s="89">
        <v>6172619.950000002</v>
      </c>
      <c r="BT285" s="89">
        <v>6404353.6100000022</v>
      </c>
      <c r="BU285" s="89">
        <v>6637477.9900000021</v>
      </c>
      <c r="BV285" s="89">
        <v>6882409.7600000016</v>
      </c>
      <c r="BW285" s="89">
        <v>7128732.2500000019</v>
      </c>
      <c r="BX285" s="111">
        <v>5924830.6399999987</v>
      </c>
      <c r="BY285" s="111">
        <v>8574964.3599999994</v>
      </c>
      <c r="BZ285" s="111">
        <v>10976611.620000001</v>
      </c>
      <c r="CA285" s="111">
        <v>2278693.430000002</v>
      </c>
      <c r="CB285" s="111">
        <v>4368816.6000000024</v>
      </c>
      <c r="CC285" s="111">
        <v>7128732.2500000019</v>
      </c>
      <c r="CD285" s="112">
        <v>4492625.0599999996</v>
      </c>
      <c r="CE285" s="112">
        <v>7188832.79</v>
      </c>
      <c r="CF285" s="112">
        <v>9594376.6199999992</v>
      </c>
      <c r="CG285" s="112">
        <v>4475538.3099999996</v>
      </c>
      <c r="CH285" s="112">
        <v>3297633.18</v>
      </c>
      <c r="CI285" s="112">
        <v>5725463.6799999997</v>
      </c>
    </row>
    <row r="286" spans="1:87" x14ac:dyDescent="0.3">
      <c r="A286" s="189">
        <v>39103</v>
      </c>
      <c r="B286" s="180" t="s">
        <v>596</v>
      </c>
      <c r="C286" s="72">
        <v>0</v>
      </c>
      <c r="D286" s="89">
        <v>0</v>
      </c>
      <c r="E286" s="89">
        <v>0</v>
      </c>
      <c r="F286" s="89">
        <v>0</v>
      </c>
      <c r="G286" s="89">
        <v>0</v>
      </c>
      <c r="H286" s="89">
        <v>0</v>
      </c>
      <c r="I286" s="89">
        <v>0</v>
      </c>
      <c r="J286" s="89">
        <v>0</v>
      </c>
      <c r="K286" s="89">
        <v>0</v>
      </c>
      <c r="L286" s="89">
        <v>0</v>
      </c>
      <c r="M286" s="89">
        <v>0</v>
      </c>
      <c r="N286" s="89">
        <v>0</v>
      </c>
      <c r="O286" s="89">
        <v>0</v>
      </c>
      <c r="P286" s="89">
        <v>0</v>
      </c>
      <c r="Q286" s="89">
        <v>0</v>
      </c>
      <c r="R286" s="89">
        <v>0</v>
      </c>
      <c r="S286" s="89">
        <v>0</v>
      </c>
      <c r="T286" s="89">
        <v>0</v>
      </c>
      <c r="U286" s="89">
        <v>0</v>
      </c>
      <c r="V286" s="89">
        <v>0</v>
      </c>
      <c r="W286" s="89">
        <v>0</v>
      </c>
      <c r="X286" s="89">
        <v>0</v>
      </c>
      <c r="Y286" s="89">
        <v>0</v>
      </c>
      <c r="Z286" s="89">
        <v>0</v>
      </c>
      <c r="AA286" s="89">
        <v>0</v>
      </c>
      <c r="AB286" s="89">
        <v>0</v>
      </c>
      <c r="AC286" s="89">
        <v>0</v>
      </c>
      <c r="AD286" s="89">
        <v>0</v>
      </c>
      <c r="AE286" s="89">
        <v>0</v>
      </c>
      <c r="AF286" s="89">
        <v>0</v>
      </c>
      <c r="AG286" s="89">
        <v>0</v>
      </c>
      <c r="AH286" s="89">
        <v>0</v>
      </c>
      <c r="AI286" s="89">
        <v>0</v>
      </c>
      <c r="AJ286" s="89">
        <v>0</v>
      </c>
      <c r="AK286" s="89">
        <v>0</v>
      </c>
      <c r="AL286" s="89">
        <v>0</v>
      </c>
      <c r="AM286" s="89">
        <v>0</v>
      </c>
      <c r="AN286" s="89">
        <v>0</v>
      </c>
      <c r="AO286" s="89">
        <v>0</v>
      </c>
      <c r="AP286" s="89">
        <v>0</v>
      </c>
      <c r="AQ286" s="89">
        <v>0</v>
      </c>
      <c r="AR286" s="89">
        <v>0</v>
      </c>
      <c r="AS286" s="89">
        <v>0</v>
      </c>
      <c r="AT286" s="89">
        <v>0</v>
      </c>
      <c r="AU286" s="89">
        <v>0</v>
      </c>
      <c r="AV286" s="89">
        <v>0</v>
      </c>
      <c r="AW286" s="89">
        <v>0</v>
      </c>
      <c r="AX286" s="89">
        <v>0</v>
      </c>
      <c r="AY286" s="89">
        <v>0</v>
      </c>
      <c r="AZ286" s="89">
        <v>0</v>
      </c>
      <c r="BA286" s="89">
        <v>0</v>
      </c>
      <c r="BB286" s="89">
        <v>0</v>
      </c>
      <c r="BC286" s="89">
        <v>0</v>
      </c>
      <c r="BD286" s="89">
        <v>0</v>
      </c>
      <c r="BE286" s="89">
        <v>0</v>
      </c>
      <c r="BF286" s="89">
        <v>0</v>
      </c>
      <c r="BG286" s="89">
        <v>0</v>
      </c>
      <c r="BH286" s="89">
        <v>0</v>
      </c>
      <c r="BI286" s="89">
        <v>0</v>
      </c>
      <c r="BJ286" s="89">
        <v>0</v>
      </c>
      <c r="BK286" s="89">
        <v>0</v>
      </c>
      <c r="BL286" s="89">
        <v>0</v>
      </c>
      <c r="BM286" s="89">
        <v>0</v>
      </c>
      <c r="BN286" s="89">
        <v>0</v>
      </c>
      <c r="BO286" s="89">
        <v>0</v>
      </c>
      <c r="BP286" s="89">
        <v>0</v>
      </c>
      <c r="BQ286" s="89">
        <v>0</v>
      </c>
      <c r="BR286" s="89">
        <v>0</v>
      </c>
      <c r="BS286" s="89">
        <v>0</v>
      </c>
      <c r="BT286" s="89">
        <v>0</v>
      </c>
      <c r="BU286" s="89">
        <v>0</v>
      </c>
      <c r="BV286" s="89">
        <v>0</v>
      </c>
      <c r="BW286" s="89">
        <v>0</v>
      </c>
      <c r="BX286" s="111">
        <v>0</v>
      </c>
      <c r="BY286" s="111">
        <v>0</v>
      </c>
      <c r="BZ286" s="111">
        <v>0</v>
      </c>
      <c r="CA286" s="111">
        <v>0</v>
      </c>
      <c r="CB286" s="111">
        <v>0</v>
      </c>
      <c r="CC286" s="111">
        <v>0</v>
      </c>
      <c r="CD286" s="112">
        <v>0</v>
      </c>
      <c r="CE286" s="112">
        <v>0</v>
      </c>
      <c r="CF286" s="112">
        <v>0</v>
      </c>
      <c r="CG286" s="112">
        <v>0</v>
      </c>
      <c r="CH286" s="112">
        <v>0</v>
      </c>
      <c r="CI286" s="112">
        <v>0</v>
      </c>
    </row>
    <row r="287" spans="1:87" x14ac:dyDescent="0.3">
      <c r="A287" s="189">
        <v>39104</v>
      </c>
      <c r="B287" s="180" t="s">
        <v>597</v>
      </c>
      <c r="C287" s="72">
        <v>13826214.809999999</v>
      </c>
      <c r="D287" s="89">
        <v>14235595.85</v>
      </c>
      <c r="E287" s="89">
        <v>14841765.619999999</v>
      </c>
      <c r="F287" s="89">
        <v>15501584.41</v>
      </c>
      <c r="G287" s="89">
        <v>15950549.699999999</v>
      </c>
      <c r="H287" s="89">
        <v>15456808.649999999</v>
      </c>
      <c r="I287" s="89">
        <v>16134425.999999998</v>
      </c>
      <c r="J287" s="89">
        <v>16808641.649999999</v>
      </c>
      <c r="K287" s="89">
        <v>17521883.809999999</v>
      </c>
      <c r="L287" s="89">
        <v>18145953.459999997</v>
      </c>
      <c r="M287" s="89">
        <v>17874610.129999999</v>
      </c>
      <c r="N287" s="89">
        <v>17306038.149999999</v>
      </c>
      <c r="O287" s="89">
        <v>17903546.039999999</v>
      </c>
      <c r="P287" s="89">
        <v>18720336.919999998</v>
      </c>
      <c r="Q287" s="89">
        <v>19561611.649999999</v>
      </c>
      <c r="R287" s="89">
        <v>19946424.719999999</v>
      </c>
      <c r="S287" s="89">
        <v>20794278.739999998</v>
      </c>
      <c r="T287" s="89">
        <v>21666130.419999998</v>
      </c>
      <c r="U287" s="89">
        <v>22537982.099999998</v>
      </c>
      <c r="V287" s="89">
        <v>23417268.099999998</v>
      </c>
      <c r="W287" s="89">
        <v>24297387.429999996</v>
      </c>
      <c r="X287" s="89">
        <v>24632221.209999993</v>
      </c>
      <c r="Y287" s="89">
        <v>24104693.27999999</v>
      </c>
      <c r="Z287" s="89">
        <v>24952415.199999992</v>
      </c>
      <c r="AA287" s="89">
        <v>24183219.899999995</v>
      </c>
      <c r="AB287" s="89">
        <v>21106336.589999996</v>
      </c>
      <c r="AC287" s="89">
        <v>21952604.029999997</v>
      </c>
      <c r="AD287" s="89">
        <v>22809047.739999998</v>
      </c>
      <c r="AE287" s="89">
        <v>23665776.959999997</v>
      </c>
      <c r="AF287" s="89">
        <v>24522791.689999998</v>
      </c>
      <c r="AG287" s="89">
        <v>25380091.929999996</v>
      </c>
      <c r="AH287" s="89">
        <v>26237677.679999996</v>
      </c>
      <c r="AI287" s="89">
        <v>27099715.599999998</v>
      </c>
      <c r="AJ287" s="89">
        <v>27799184.349999998</v>
      </c>
      <c r="AK287" s="89">
        <v>28659079.049999997</v>
      </c>
      <c r="AL287" s="89">
        <v>29620925.359999996</v>
      </c>
      <c r="AM287" s="89">
        <v>30583057.179999996</v>
      </c>
      <c r="AN287" s="89">
        <v>23156954.489999995</v>
      </c>
      <c r="AO287" s="89">
        <v>23449321.109999992</v>
      </c>
      <c r="AP287" s="89">
        <v>24212312.669999994</v>
      </c>
      <c r="AQ287" s="89">
        <v>24956259.839999992</v>
      </c>
      <c r="AR287" s="89">
        <v>25660676.979999993</v>
      </c>
      <c r="AS287" s="89">
        <v>26575189.429999992</v>
      </c>
      <c r="AT287" s="89">
        <v>26946462.34999999</v>
      </c>
      <c r="AU287" s="89">
        <v>27852754.149999991</v>
      </c>
      <c r="AV287" s="89">
        <v>28759045.949999992</v>
      </c>
      <c r="AW287" s="89">
        <v>29665337.749999993</v>
      </c>
      <c r="AX287" s="89">
        <v>30571629.549999993</v>
      </c>
      <c r="AY287" s="89">
        <v>31477921.349999994</v>
      </c>
      <c r="AZ287" s="89">
        <v>31590358.639999993</v>
      </c>
      <c r="BA287" s="89">
        <v>32580131.339999992</v>
      </c>
      <c r="BB287" s="89">
        <v>33367897.059999991</v>
      </c>
      <c r="BC287" s="89">
        <v>34354302.979999989</v>
      </c>
      <c r="BD287" s="89">
        <v>35340708.899999991</v>
      </c>
      <c r="BE287" s="89">
        <v>36327114.819999993</v>
      </c>
      <c r="BF287" s="89">
        <v>33265282.189999994</v>
      </c>
      <c r="BG287" s="89">
        <v>34184216.979999997</v>
      </c>
      <c r="BH287" s="89">
        <v>35103152.25</v>
      </c>
      <c r="BI287" s="89">
        <v>35394232.230000004</v>
      </c>
      <c r="BJ287" s="89">
        <v>35181898.390000008</v>
      </c>
      <c r="BK287" s="89">
        <v>35842994.580000006</v>
      </c>
      <c r="BL287" s="89">
        <v>25548087.950000003</v>
      </c>
      <c r="BM287" s="89">
        <v>26417942.27</v>
      </c>
      <c r="BN287" s="89">
        <v>27344210.829999998</v>
      </c>
      <c r="BO287" s="89">
        <v>26268139.749999996</v>
      </c>
      <c r="BP287" s="89">
        <v>27044727.359999996</v>
      </c>
      <c r="BQ287" s="89">
        <v>27935685.119999997</v>
      </c>
      <c r="BR287" s="89">
        <v>28826642.879999999</v>
      </c>
      <c r="BS287" s="89">
        <v>29717600.640000001</v>
      </c>
      <c r="BT287" s="89">
        <v>29085462.420000002</v>
      </c>
      <c r="BU287" s="89">
        <v>29951035.25</v>
      </c>
      <c r="BV287" s="89">
        <v>30122078.699999999</v>
      </c>
      <c r="BW287" s="89">
        <v>30523194.43</v>
      </c>
      <c r="BX287" s="111">
        <v>17903546.039999999</v>
      </c>
      <c r="BY287" s="111">
        <v>24183219.899999995</v>
      </c>
      <c r="BZ287" s="111">
        <v>30583057.179999996</v>
      </c>
      <c r="CA287" s="111">
        <v>31477921.349999994</v>
      </c>
      <c r="CB287" s="111">
        <v>35842994.580000006</v>
      </c>
      <c r="CC287" s="111">
        <v>30523194.43</v>
      </c>
      <c r="CD287" s="112">
        <v>16269816.789999999</v>
      </c>
      <c r="CE287" s="112">
        <v>22055193.52</v>
      </c>
      <c r="CF287" s="112">
        <v>25663039.079999998</v>
      </c>
      <c r="CG287" s="112">
        <v>27220532.52</v>
      </c>
      <c r="CH287" s="112">
        <v>34154631.670000002</v>
      </c>
      <c r="CI287" s="112">
        <v>28817523.239999998</v>
      </c>
    </row>
    <row r="288" spans="1:87" x14ac:dyDescent="0.3">
      <c r="A288" s="189">
        <v>39201</v>
      </c>
      <c r="B288" s="180" t="s">
        <v>598</v>
      </c>
      <c r="C288" s="72">
        <v>0</v>
      </c>
      <c r="D288" s="89">
        <v>0</v>
      </c>
      <c r="E288" s="89">
        <v>0</v>
      </c>
      <c r="F288" s="89">
        <v>0</v>
      </c>
      <c r="G288" s="89">
        <v>0</v>
      </c>
      <c r="H288" s="89">
        <v>0</v>
      </c>
      <c r="I288" s="89">
        <v>0</v>
      </c>
      <c r="J288" s="89">
        <v>0</v>
      </c>
      <c r="K288" s="89">
        <v>0</v>
      </c>
      <c r="L288" s="89">
        <v>0</v>
      </c>
      <c r="M288" s="89">
        <v>0</v>
      </c>
      <c r="N288" s="89">
        <v>0</v>
      </c>
      <c r="O288" s="89">
        <v>0</v>
      </c>
      <c r="P288" s="89">
        <v>0</v>
      </c>
      <c r="Q288" s="89">
        <v>0</v>
      </c>
      <c r="R288" s="89">
        <v>0</v>
      </c>
      <c r="S288" s="89">
        <v>0</v>
      </c>
      <c r="T288" s="89">
        <v>0</v>
      </c>
      <c r="U288" s="89">
        <v>0</v>
      </c>
      <c r="V288" s="89">
        <v>0</v>
      </c>
      <c r="W288" s="89">
        <v>0</v>
      </c>
      <c r="X288" s="89">
        <v>0</v>
      </c>
      <c r="Y288" s="89">
        <v>0</v>
      </c>
      <c r="Z288" s="89">
        <v>0</v>
      </c>
      <c r="AA288" s="89">
        <v>0</v>
      </c>
      <c r="AB288" s="89">
        <v>0</v>
      </c>
      <c r="AC288" s="89">
        <v>0</v>
      </c>
      <c r="AD288" s="89">
        <v>0</v>
      </c>
      <c r="AE288" s="89">
        <v>0</v>
      </c>
      <c r="AF288" s="89">
        <v>0</v>
      </c>
      <c r="AG288" s="89">
        <v>0</v>
      </c>
      <c r="AH288" s="89">
        <v>0</v>
      </c>
      <c r="AI288" s="89">
        <v>0</v>
      </c>
      <c r="AJ288" s="89">
        <v>0</v>
      </c>
      <c r="AK288" s="89">
        <v>0</v>
      </c>
      <c r="AL288" s="89">
        <v>0</v>
      </c>
      <c r="AM288" s="89">
        <v>0</v>
      </c>
      <c r="AN288" s="89">
        <v>0</v>
      </c>
      <c r="AO288" s="89">
        <v>0</v>
      </c>
      <c r="AP288" s="89">
        <v>0</v>
      </c>
      <c r="AQ288" s="89">
        <v>0</v>
      </c>
      <c r="AR288" s="89">
        <v>0</v>
      </c>
      <c r="AS288" s="89">
        <v>0</v>
      </c>
      <c r="AT288" s="89">
        <v>0</v>
      </c>
      <c r="AU288" s="89">
        <v>0</v>
      </c>
      <c r="AV288" s="89">
        <v>0</v>
      </c>
      <c r="AW288" s="89">
        <v>0</v>
      </c>
      <c r="AX288" s="89">
        <v>0</v>
      </c>
      <c r="AY288" s="89">
        <v>0</v>
      </c>
      <c r="AZ288" s="89">
        <v>0</v>
      </c>
      <c r="BA288" s="89">
        <v>0</v>
      </c>
      <c r="BB288" s="89">
        <v>0</v>
      </c>
      <c r="BC288" s="89">
        <v>0</v>
      </c>
      <c r="BD288" s="89">
        <v>0</v>
      </c>
      <c r="BE288" s="89">
        <v>0</v>
      </c>
      <c r="BF288" s="89">
        <v>0</v>
      </c>
      <c r="BG288" s="89">
        <v>0</v>
      </c>
      <c r="BH288" s="89">
        <v>0</v>
      </c>
      <c r="BI288" s="89">
        <v>0</v>
      </c>
      <c r="BJ288" s="89">
        <v>0</v>
      </c>
      <c r="BK288" s="89">
        <v>0</v>
      </c>
      <c r="BL288" s="89">
        <v>0</v>
      </c>
      <c r="BM288" s="89">
        <v>0</v>
      </c>
      <c r="BN288" s="89">
        <v>0</v>
      </c>
      <c r="BO288" s="89">
        <v>0</v>
      </c>
      <c r="BP288" s="89">
        <v>0</v>
      </c>
      <c r="BQ288" s="89">
        <v>0</v>
      </c>
      <c r="BR288" s="89">
        <v>0</v>
      </c>
      <c r="BS288" s="89">
        <v>0</v>
      </c>
      <c r="BT288" s="89">
        <v>0</v>
      </c>
      <c r="BU288" s="89">
        <v>0</v>
      </c>
      <c r="BV288" s="89">
        <v>0</v>
      </c>
      <c r="BW288" s="89">
        <v>0</v>
      </c>
      <c r="BX288" s="111">
        <v>0</v>
      </c>
      <c r="BY288" s="111">
        <v>0</v>
      </c>
      <c r="BZ288" s="111">
        <v>0</v>
      </c>
      <c r="CA288" s="111">
        <v>0</v>
      </c>
      <c r="CB288" s="111">
        <v>0</v>
      </c>
      <c r="CC288" s="111">
        <v>0</v>
      </c>
      <c r="CD288" s="112">
        <v>0</v>
      </c>
      <c r="CE288" s="112">
        <v>0</v>
      </c>
      <c r="CF288" s="112">
        <v>0</v>
      </c>
      <c r="CG288" s="112">
        <v>0</v>
      </c>
      <c r="CH288" s="112">
        <v>0</v>
      </c>
      <c r="CI288" s="112">
        <v>0</v>
      </c>
    </row>
    <row r="289" spans="1:87" x14ac:dyDescent="0.3">
      <c r="A289" s="189">
        <v>39202</v>
      </c>
      <c r="B289" s="180" t="s">
        <v>599</v>
      </c>
      <c r="C289" s="72">
        <v>4322757.4300000006</v>
      </c>
      <c r="D289" s="89">
        <v>4456330.22</v>
      </c>
      <c r="E289" s="89">
        <v>4248560.5599999996</v>
      </c>
      <c r="F289" s="89">
        <v>4201237.0299999993</v>
      </c>
      <c r="G289" s="89">
        <v>4318444.9899999993</v>
      </c>
      <c r="H289" s="89">
        <v>4433716.1099999994</v>
      </c>
      <c r="I289" s="89">
        <v>4902914.6499999994</v>
      </c>
      <c r="J289" s="89">
        <v>5050219.6399999987</v>
      </c>
      <c r="K289" s="89">
        <v>5127224.9399999985</v>
      </c>
      <c r="L289" s="89">
        <v>5293095.7299999977</v>
      </c>
      <c r="M289" s="89">
        <v>5455631.1199999982</v>
      </c>
      <c r="N289" s="89">
        <v>5590055.4199999971</v>
      </c>
      <c r="O289" s="89">
        <v>5520714.6399999969</v>
      </c>
      <c r="P289" s="89">
        <v>5452064.9299999969</v>
      </c>
      <c r="Q289" s="89">
        <v>5580064.3699999964</v>
      </c>
      <c r="R289" s="89">
        <v>5775398.2599999961</v>
      </c>
      <c r="S289" s="89">
        <v>5969604.4899999956</v>
      </c>
      <c r="T289" s="89">
        <v>6161190.4899999956</v>
      </c>
      <c r="U289" s="89">
        <v>6352842.8899999959</v>
      </c>
      <c r="V289" s="89">
        <v>6549365.0899999952</v>
      </c>
      <c r="W289" s="89">
        <v>6743972.6299999952</v>
      </c>
      <c r="X289" s="89">
        <v>6965979.7899999954</v>
      </c>
      <c r="Y289" s="89">
        <v>7157043.9099999955</v>
      </c>
      <c r="Z289" s="89">
        <v>7415931.5899999952</v>
      </c>
      <c r="AA289" s="89">
        <v>7607982.429999995</v>
      </c>
      <c r="AB289" s="89">
        <v>7787328.389999995</v>
      </c>
      <c r="AC289" s="89">
        <v>7967399.7199999951</v>
      </c>
      <c r="AD289" s="89">
        <v>8148020.3299999954</v>
      </c>
      <c r="AE289" s="89">
        <v>8328298.5799999954</v>
      </c>
      <c r="AF289" s="89">
        <v>8507767.9699999951</v>
      </c>
      <c r="AG289" s="89">
        <v>8687268.2099999953</v>
      </c>
      <c r="AH289" s="89">
        <v>8868300.639999995</v>
      </c>
      <c r="AI289" s="89">
        <v>9040494.7399999965</v>
      </c>
      <c r="AJ289" s="89">
        <v>9229784.3699999955</v>
      </c>
      <c r="AK289" s="89">
        <v>9409412.6899999958</v>
      </c>
      <c r="AL289" s="89">
        <v>9610249.7399999965</v>
      </c>
      <c r="AM289" s="89">
        <v>9790206.6499999966</v>
      </c>
      <c r="AN289" s="89">
        <v>9810599.4699999969</v>
      </c>
      <c r="AO289" s="89">
        <v>9836303.4699999988</v>
      </c>
      <c r="AP289" s="89">
        <v>9867318.6400000006</v>
      </c>
      <c r="AQ289" s="89">
        <v>9903644.9900000021</v>
      </c>
      <c r="AR289" s="89">
        <v>9945282.5100000035</v>
      </c>
      <c r="AS289" s="89">
        <v>9992231.2100000046</v>
      </c>
      <c r="AT289" s="89">
        <v>10044491.080000006</v>
      </c>
      <c r="AU289" s="89">
        <v>10102062.130000006</v>
      </c>
      <c r="AV289" s="89">
        <v>10164944.360000007</v>
      </c>
      <c r="AW289" s="89">
        <v>10233137.760000007</v>
      </c>
      <c r="AX289" s="89">
        <v>10306642.340000007</v>
      </c>
      <c r="AY289" s="89">
        <v>10385458.130000008</v>
      </c>
      <c r="AZ289" s="89">
        <v>10547796.690000009</v>
      </c>
      <c r="BA289" s="89">
        <v>10712947.330000009</v>
      </c>
      <c r="BB289" s="89">
        <v>10880910.05000001</v>
      </c>
      <c r="BC289" s="89">
        <v>11051684.850000011</v>
      </c>
      <c r="BD289" s="89">
        <v>11225271.730000012</v>
      </c>
      <c r="BE289" s="89">
        <v>11401670.690000011</v>
      </c>
      <c r="BF289" s="89">
        <v>11580881.73000001</v>
      </c>
      <c r="BG289" s="89">
        <v>11762904.850000009</v>
      </c>
      <c r="BH289" s="89">
        <v>11947740.050000008</v>
      </c>
      <c r="BI289" s="89">
        <v>12135387.330000008</v>
      </c>
      <c r="BJ289" s="89">
        <v>12325846.690000007</v>
      </c>
      <c r="BK289" s="89">
        <v>12519118.090000007</v>
      </c>
      <c r="BL289" s="89">
        <v>12716751.390000006</v>
      </c>
      <c r="BM289" s="89">
        <v>12917079.660000006</v>
      </c>
      <c r="BN289" s="89">
        <v>13120102.900000004</v>
      </c>
      <c r="BO289" s="89">
        <v>13325821.110000003</v>
      </c>
      <c r="BP289" s="89">
        <v>13534234.290000003</v>
      </c>
      <c r="BQ289" s="89">
        <v>13745342.440000001</v>
      </c>
      <c r="BR289" s="89">
        <v>13959145.550000001</v>
      </c>
      <c r="BS289" s="89">
        <v>14175643.630000001</v>
      </c>
      <c r="BT289" s="89">
        <v>14394836.68</v>
      </c>
      <c r="BU289" s="89">
        <v>14616724.699999999</v>
      </c>
      <c r="BV289" s="89">
        <v>14841307.689999998</v>
      </c>
      <c r="BW289" s="89">
        <v>15068585.699999997</v>
      </c>
      <c r="BX289" s="111">
        <v>5520714.6399999969</v>
      </c>
      <c r="BY289" s="111">
        <v>7607982.429999995</v>
      </c>
      <c r="BZ289" s="111">
        <v>9790206.6499999966</v>
      </c>
      <c r="CA289" s="111">
        <v>10385458.130000008</v>
      </c>
      <c r="CB289" s="111">
        <v>12519118.090000007</v>
      </c>
      <c r="CC289" s="111">
        <v>15068585.699999997</v>
      </c>
      <c r="CD289" s="112">
        <v>4840069.42</v>
      </c>
      <c r="CE289" s="112">
        <v>6404011.96</v>
      </c>
      <c r="CF289" s="112">
        <v>8690962.6500000004</v>
      </c>
      <c r="CG289" s="112">
        <v>10029409.439999999</v>
      </c>
      <c r="CH289" s="112">
        <v>11421355.25</v>
      </c>
      <c r="CI289" s="112">
        <v>13764207.220000001</v>
      </c>
    </row>
    <row r="290" spans="1:87" x14ac:dyDescent="0.3">
      <c r="A290" s="189">
        <v>39203</v>
      </c>
      <c r="B290" s="180" t="s">
        <v>600</v>
      </c>
      <c r="C290" s="72">
        <v>20285795.230000008</v>
      </c>
      <c r="D290" s="89">
        <v>20609872.47000001</v>
      </c>
      <c r="E290" s="89">
        <v>20821612.340000007</v>
      </c>
      <c r="F290" s="89">
        <v>20327431.150000006</v>
      </c>
      <c r="G290" s="89">
        <v>20620080.370000008</v>
      </c>
      <c r="H290" s="89">
        <v>20619652.320000008</v>
      </c>
      <c r="I290" s="89">
        <v>21393492.620000008</v>
      </c>
      <c r="J290" s="89">
        <v>21700748.050000008</v>
      </c>
      <c r="K290" s="89">
        <v>22003402.780000009</v>
      </c>
      <c r="L290" s="89">
        <v>22288251.54000001</v>
      </c>
      <c r="M290" s="89">
        <v>22607106.940000009</v>
      </c>
      <c r="N290" s="89">
        <v>22844823.780000009</v>
      </c>
      <c r="O290" s="89">
        <v>23184240.860000003</v>
      </c>
      <c r="P290" s="89">
        <v>23534074.160000004</v>
      </c>
      <c r="Q290" s="89">
        <v>23938055.900000006</v>
      </c>
      <c r="R290" s="89">
        <v>24336709.360000007</v>
      </c>
      <c r="S290" s="89">
        <v>24690825.650000006</v>
      </c>
      <c r="T290" s="89">
        <v>25040658.950000007</v>
      </c>
      <c r="U290" s="89">
        <v>25390492.250000007</v>
      </c>
      <c r="V290" s="89">
        <v>25967069.74000001</v>
      </c>
      <c r="W290" s="89">
        <v>26328673.800000012</v>
      </c>
      <c r="X290" s="89">
        <v>27039165.560000014</v>
      </c>
      <c r="Y290" s="89">
        <v>27388998.860000014</v>
      </c>
      <c r="Z290" s="89">
        <v>27738832.160000015</v>
      </c>
      <c r="AA290" s="89">
        <v>28088665.460000016</v>
      </c>
      <c r="AB290" s="89">
        <v>28369204.860000014</v>
      </c>
      <c r="AC290" s="89">
        <v>28733049.570000011</v>
      </c>
      <c r="AD290" s="89">
        <v>29088696.920000009</v>
      </c>
      <c r="AE290" s="89">
        <v>29375825.540000007</v>
      </c>
      <c r="AF290" s="89">
        <v>29656364.940000005</v>
      </c>
      <c r="AG290" s="89">
        <v>29936904.340000004</v>
      </c>
      <c r="AH290" s="89">
        <v>30566280.950000003</v>
      </c>
      <c r="AI290" s="89">
        <v>30864929.18</v>
      </c>
      <c r="AJ290" s="89">
        <v>31669945.059999999</v>
      </c>
      <c r="AK290" s="89">
        <v>31950484.459999997</v>
      </c>
      <c r="AL290" s="89">
        <v>32231023.859999996</v>
      </c>
      <c r="AM290" s="89">
        <v>32511563.259999994</v>
      </c>
      <c r="AN290" s="89">
        <v>32859304.739999991</v>
      </c>
      <c r="AO290" s="89">
        <v>33207046.219999988</v>
      </c>
      <c r="AP290" s="89">
        <v>33554787.699999988</v>
      </c>
      <c r="AQ290" s="89">
        <v>33902529.179999985</v>
      </c>
      <c r="AR290" s="89">
        <v>34250270.659999982</v>
      </c>
      <c r="AS290" s="89">
        <v>34598012.139999978</v>
      </c>
      <c r="AT290" s="89">
        <v>34945753.619999975</v>
      </c>
      <c r="AU290" s="89">
        <v>35293495.099999972</v>
      </c>
      <c r="AV290" s="89">
        <v>35641236.579999968</v>
      </c>
      <c r="AW290" s="89">
        <v>35988978.059999965</v>
      </c>
      <c r="AX290" s="89">
        <v>36336719.539999962</v>
      </c>
      <c r="AY290" s="89">
        <v>36684461.059999958</v>
      </c>
      <c r="AZ290" s="89">
        <v>37003035.869999953</v>
      </c>
      <c r="BA290" s="89">
        <v>37321610.679999948</v>
      </c>
      <c r="BB290" s="89">
        <v>37640185.489999942</v>
      </c>
      <c r="BC290" s="89">
        <v>37958760.299999937</v>
      </c>
      <c r="BD290" s="89">
        <v>38277335.109999932</v>
      </c>
      <c r="BE290" s="89">
        <v>38595909.919999927</v>
      </c>
      <c r="BF290" s="89">
        <v>38914484.729999922</v>
      </c>
      <c r="BG290" s="89">
        <v>39233059.539999917</v>
      </c>
      <c r="BH290" s="89">
        <v>39551634.349999912</v>
      </c>
      <c r="BI290" s="89">
        <v>39870209.159999907</v>
      </c>
      <c r="BJ290" s="89">
        <v>40188783.969999902</v>
      </c>
      <c r="BK290" s="89">
        <v>40507358.859999903</v>
      </c>
      <c r="BL290" s="89">
        <v>40834267.009999901</v>
      </c>
      <c r="BM290" s="89">
        <v>41161175.1599999</v>
      </c>
      <c r="BN290" s="89">
        <v>41488083.309999898</v>
      </c>
      <c r="BO290" s="89">
        <v>41814991.459999897</v>
      </c>
      <c r="BP290" s="89">
        <v>42141899.609999895</v>
      </c>
      <c r="BQ290" s="89">
        <v>42468807.759999894</v>
      </c>
      <c r="BR290" s="89">
        <v>42795715.909999892</v>
      </c>
      <c r="BS290" s="89">
        <v>43122624.059999891</v>
      </c>
      <c r="BT290" s="89">
        <v>43449532.209999889</v>
      </c>
      <c r="BU290" s="89">
        <v>43776440.359999888</v>
      </c>
      <c r="BV290" s="89">
        <v>44103348.509999886</v>
      </c>
      <c r="BW290" s="89">
        <v>44430256.659999885</v>
      </c>
      <c r="BX290" s="111">
        <v>23184240.860000003</v>
      </c>
      <c r="BY290" s="111">
        <v>28088665.460000016</v>
      </c>
      <c r="BZ290" s="111">
        <v>32511563.259999994</v>
      </c>
      <c r="CA290" s="111">
        <v>36684461.059999958</v>
      </c>
      <c r="CB290" s="111">
        <v>40507358.859999903</v>
      </c>
      <c r="CC290" s="111">
        <v>44430256.659999885</v>
      </c>
      <c r="CD290" s="112">
        <v>21485116.190000001</v>
      </c>
      <c r="CE290" s="112">
        <v>25589727.899999999</v>
      </c>
      <c r="CF290" s="112">
        <v>30234072.18</v>
      </c>
      <c r="CG290" s="112">
        <v>34598012.140000001</v>
      </c>
      <c r="CH290" s="112">
        <v>38595909.93</v>
      </c>
      <c r="CI290" s="112">
        <v>42468807.759999998</v>
      </c>
    </row>
    <row r="291" spans="1:87" x14ac:dyDescent="0.3">
      <c r="A291" s="189">
        <v>39204</v>
      </c>
      <c r="B291" s="180" t="s">
        <v>601</v>
      </c>
      <c r="C291" s="72">
        <v>0</v>
      </c>
      <c r="D291" s="89">
        <v>0</v>
      </c>
      <c r="E291" s="89">
        <v>0</v>
      </c>
      <c r="F291" s="89">
        <v>0</v>
      </c>
      <c r="G291" s="89">
        <v>0</v>
      </c>
      <c r="H291" s="89">
        <v>0</v>
      </c>
      <c r="I291" s="89">
        <v>0</v>
      </c>
      <c r="J291" s="89">
        <v>0</v>
      </c>
      <c r="K291" s="89">
        <v>0</v>
      </c>
      <c r="L291" s="89">
        <v>0</v>
      </c>
      <c r="M291" s="89">
        <v>0</v>
      </c>
      <c r="N291" s="89">
        <v>0</v>
      </c>
      <c r="O291" s="89">
        <v>0</v>
      </c>
      <c r="P291" s="89">
        <v>0</v>
      </c>
      <c r="Q291" s="89">
        <v>0</v>
      </c>
      <c r="R291" s="89">
        <v>0</v>
      </c>
      <c r="S291" s="89">
        <v>0</v>
      </c>
      <c r="T291" s="89">
        <v>0</v>
      </c>
      <c r="U291" s="89">
        <v>0</v>
      </c>
      <c r="V291" s="89">
        <v>0</v>
      </c>
      <c r="W291" s="89">
        <v>0</v>
      </c>
      <c r="X291" s="89">
        <v>0</v>
      </c>
      <c r="Y291" s="89">
        <v>0</v>
      </c>
      <c r="Z291" s="89">
        <v>0</v>
      </c>
      <c r="AA291" s="89">
        <v>0</v>
      </c>
      <c r="AB291" s="89">
        <v>0</v>
      </c>
      <c r="AC291" s="89">
        <v>0</v>
      </c>
      <c r="AD291" s="89">
        <v>0</v>
      </c>
      <c r="AE291" s="89">
        <v>0</v>
      </c>
      <c r="AF291" s="89">
        <v>0</v>
      </c>
      <c r="AG291" s="89">
        <v>0</v>
      </c>
      <c r="AH291" s="89">
        <v>0</v>
      </c>
      <c r="AI291" s="89">
        <v>0</v>
      </c>
      <c r="AJ291" s="89">
        <v>0</v>
      </c>
      <c r="AK291" s="89">
        <v>0</v>
      </c>
      <c r="AL291" s="89">
        <v>0</v>
      </c>
      <c r="AM291" s="89">
        <v>0</v>
      </c>
      <c r="AN291" s="89">
        <v>0</v>
      </c>
      <c r="AO291" s="89">
        <v>0</v>
      </c>
      <c r="AP291" s="89">
        <v>0</v>
      </c>
      <c r="AQ291" s="89">
        <v>0</v>
      </c>
      <c r="AR291" s="89">
        <v>0</v>
      </c>
      <c r="AS291" s="89">
        <v>0</v>
      </c>
      <c r="AT291" s="89">
        <v>0</v>
      </c>
      <c r="AU291" s="89">
        <v>0</v>
      </c>
      <c r="AV291" s="89">
        <v>0</v>
      </c>
      <c r="AW291" s="89">
        <v>0</v>
      </c>
      <c r="AX291" s="89">
        <v>0</v>
      </c>
      <c r="AY291" s="89">
        <v>0</v>
      </c>
      <c r="AZ291" s="89">
        <v>0</v>
      </c>
      <c r="BA291" s="89">
        <v>0</v>
      </c>
      <c r="BB291" s="89">
        <v>0</v>
      </c>
      <c r="BC291" s="89">
        <v>0</v>
      </c>
      <c r="BD291" s="89">
        <v>0</v>
      </c>
      <c r="BE291" s="89">
        <v>0</v>
      </c>
      <c r="BF291" s="89">
        <v>0</v>
      </c>
      <c r="BG291" s="89">
        <v>0</v>
      </c>
      <c r="BH291" s="89">
        <v>0</v>
      </c>
      <c r="BI291" s="89">
        <v>0</v>
      </c>
      <c r="BJ291" s="89">
        <v>0</v>
      </c>
      <c r="BK291" s="89">
        <v>0</v>
      </c>
      <c r="BL291" s="89">
        <v>0</v>
      </c>
      <c r="BM291" s="89">
        <v>0</v>
      </c>
      <c r="BN291" s="89">
        <v>0</v>
      </c>
      <c r="BO291" s="89">
        <v>0</v>
      </c>
      <c r="BP291" s="89">
        <v>0</v>
      </c>
      <c r="BQ291" s="89">
        <v>0</v>
      </c>
      <c r="BR291" s="89">
        <v>0</v>
      </c>
      <c r="BS291" s="89">
        <v>0</v>
      </c>
      <c r="BT291" s="89">
        <v>0</v>
      </c>
      <c r="BU291" s="89">
        <v>0</v>
      </c>
      <c r="BV291" s="89">
        <v>0</v>
      </c>
      <c r="BW291" s="89">
        <v>0</v>
      </c>
      <c r="BX291" s="111">
        <v>0</v>
      </c>
      <c r="BY291" s="111">
        <v>0</v>
      </c>
      <c r="BZ291" s="111">
        <v>0</v>
      </c>
      <c r="CA291" s="111">
        <v>0</v>
      </c>
      <c r="CB291" s="111">
        <v>0</v>
      </c>
      <c r="CC291" s="111">
        <v>0</v>
      </c>
      <c r="CD291" s="112">
        <v>0</v>
      </c>
      <c r="CE291" s="112">
        <v>0</v>
      </c>
      <c r="CF291" s="112">
        <v>0</v>
      </c>
      <c r="CG291" s="112">
        <v>0</v>
      </c>
      <c r="CH291" s="112">
        <v>0</v>
      </c>
      <c r="CI291" s="112">
        <v>0</v>
      </c>
    </row>
    <row r="292" spans="1:87" x14ac:dyDescent="0.3">
      <c r="A292" s="189">
        <v>39212</v>
      </c>
      <c r="B292" s="180" t="s">
        <v>602</v>
      </c>
      <c r="C292" s="72">
        <v>1660739.9800000004</v>
      </c>
      <c r="D292" s="89">
        <v>1681584.3300000005</v>
      </c>
      <c r="E292" s="89">
        <v>1677234.5300000005</v>
      </c>
      <c r="F292" s="89">
        <v>1697864.5200000005</v>
      </c>
      <c r="G292" s="89">
        <v>1641436.3600000006</v>
      </c>
      <c r="H292" s="89">
        <v>1665519.1600000006</v>
      </c>
      <c r="I292" s="89">
        <v>1699141.8900000006</v>
      </c>
      <c r="J292" s="89">
        <v>1723483.2000000007</v>
      </c>
      <c r="K292" s="89">
        <v>1748297.6400000006</v>
      </c>
      <c r="L292" s="89">
        <v>1779119.9800000007</v>
      </c>
      <c r="M292" s="89">
        <v>1805366.9900000009</v>
      </c>
      <c r="N292" s="89">
        <v>1830731.550000001</v>
      </c>
      <c r="O292" s="89">
        <v>1858044.4800000009</v>
      </c>
      <c r="P292" s="89">
        <v>1879650.7700000009</v>
      </c>
      <c r="Q292" s="89">
        <v>1911087.850000001</v>
      </c>
      <c r="R292" s="89">
        <v>1942524.9300000011</v>
      </c>
      <c r="S292" s="89">
        <v>1973962.0100000012</v>
      </c>
      <c r="T292" s="89">
        <v>1965270.4700000011</v>
      </c>
      <c r="U292" s="89">
        <v>1997863.4700000011</v>
      </c>
      <c r="V292" s="89">
        <v>2030456.4700000011</v>
      </c>
      <c r="W292" s="89">
        <v>2063049.4700000011</v>
      </c>
      <c r="X292" s="89">
        <v>2095642.4700000011</v>
      </c>
      <c r="Y292" s="89">
        <v>2128235.4700000011</v>
      </c>
      <c r="Z292" s="89">
        <v>2160828.4700000011</v>
      </c>
      <c r="AA292" s="89">
        <v>2193421.4700000011</v>
      </c>
      <c r="AB292" s="89">
        <v>2223716.9300000011</v>
      </c>
      <c r="AC292" s="89">
        <v>2254012.3900000011</v>
      </c>
      <c r="AD292" s="89">
        <v>2284307.850000001</v>
      </c>
      <c r="AE292" s="89">
        <v>2314603.310000001</v>
      </c>
      <c r="AF292" s="89">
        <v>2344898.7700000009</v>
      </c>
      <c r="AG292" s="89">
        <v>2375194.2300000009</v>
      </c>
      <c r="AH292" s="89">
        <v>2405489.6900000009</v>
      </c>
      <c r="AI292" s="89">
        <v>2435785.1500000008</v>
      </c>
      <c r="AJ292" s="89">
        <v>2466080.6100000008</v>
      </c>
      <c r="AK292" s="89">
        <v>2496376.0700000008</v>
      </c>
      <c r="AL292" s="89">
        <v>2526671.5300000007</v>
      </c>
      <c r="AM292" s="89">
        <v>2556966.9900000007</v>
      </c>
      <c r="AN292" s="89">
        <v>2587262.4500000007</v>
      </c>
      <c r="AO292" s="89">
        <v>2617557.9100000006</v>
      </c>
      <c r="AP292" s="89">
        <v>2647853.3700000006</v>
      </c>
      <c r="AQ292" s="89">
        <v>2678148.8300000005</v>
      </c>
      <c r="AR292" s="89">
        <v>2708444.2900000005</v>
      </c>
      <c r="AS292" s="89">
        <v>2738739.7500000005</v>
      </c>
      <c r="AT292" s="89">
        <v>2769035.2100000004</v>
      </c>
      <c r="AU292" s="89">
        <v>2799330.6700000004</v>
      </c>
      <c r="AV292" s="89">
        <v>2829626.1300000004</v>
      </c>
      <c r="AW292" s="89">
        <v>2859921.5900000003</v>
      </c>
      <c r="AX292" s="89">
        <v>2890217.0500000003</v>
      </c>
      <c r="AY292" s="89">
        <v>2912712.5100000002</v>
      </c>
      <c r="AZ292" s="89">
        <v>2943216.8200000003</v>
      </c>
      <c r="BA292" s="89">
        <v>2973721.1300000004</v>
      </c>
      <c r="BB292" s="89">
        <v>3004225.4400000004</v>
      </c>
      <c r="BC292" s="89">
        <v>3034729.7500000005</v>
      </c>
      <c r="BD292" s="89">
        <v>3065234.0600000005</v>
      </c>
      <c r="BE292" s="89">
        <v>3095738.3700000006</v>
      </c>
      <c r="BF292" s="89">
        <v>3126242.6800000006</v>
      </c>
      <c r="BG292" s="89">
        <v>3156746.9900000007</v>
      </c>
      <c r="BH292" s="89">
        <v>3187251.3000000007</v>
      </c>
      <c r="BI292" s="89">
        <v>3217755.6100000008</v>
      </c>
      <c r="BJ292" s="89">
        <v>3248259.9200000009</v>
      </c>
      <c r="BK292" s="89">
        <v>3270964.2300000009</v>
      </c>
      <c r="BL292" s="89">
        <v>3301677.3800000008</v>
      </c>
      <c r="BM292" s="89">
        <v>3332390.5300000007</v>
      </c>
      <c r="BN292" s="89">
        <v>3363103.6800000006</v>
      </c>
      <c r="BO292" s="89">
        <v>3393816.8300000005</v>
      </c>
      <c r="BP292" s="89">
        <v>3424529.9800000004</v>
      </c>
      <c r="BQ292" s="89">
        <v>3455243.1300000004</v>
      </c>
      <c r="BR292" s="89">
        <v>3485956.2800000003</v>
      </c>
      <c r="BS292" s="89">
        <v>3516669.43</v>
      </c>
      <c r="BT292" s="89">
        <v>3547382.58</v>
      </c>
      <c r="BU292" s="89">
        <v>3578095.73</v>
      </c>
      <c r="BV292" s="89">
        <v>3608808.88</v>
      </c>
      <c r="BW292" s="89">
        <v>3631722.03</v>
      </c>
      <c r="BX292" s="111">
        <v>1858044.4800000009</v>
      </c>
      <c r="BY292" s="111">
        <v>2193421.4700000011</v>
      </c>
      <c r="BZ292" s="111">
        <v>2556966.9900000007</v>
      </c>
      <c r="CA292" s="111">
        <v>2912712.5100000002</v>
      </c>
      <c r="CB292" s="111">
        <v>3270964.2300000009</v>
      </c>
      <c r="CC292" s="111">
        <v>3631722.03</v>
      </c>
      <c r="CD292" s="112">
        <v>1728351.12</v>
      </c>
      <c r="CE292" s="112">
        <v>2015387.52</v>
      </c>
      <c r="CF292" s="112">
        <v>2375194.23</v>
      </c>
      <c r="CG292" s="112">
        <v>2738139.75</v>
      </c>
      <c r="CH292" s="112">
        <v>3095138.37</v>
      </c>
      <c r="CI292" s="112">
        <v>3454643.13</v>
      </c>
    </row>
    <row r="293" spans="1:87" x14ac:dyDescent="0.3">
      <c r="A293" s="189">
        <v>39213</v>
      </c>
      <c r="B293" s="180" t="s">
        <v>603</v>
      </c>
      <c r="C293" s="72">
        <v>168706.18999999992</v>
      </c>
      <c r="D293" s="89">
        <v>172688.28999999992</v>
      </c>
      <c r="E293" s="89">
        <v>176979.86999999994</v>
      </c>
      <c r="F293" s="89">
        <v>181366.95999999996</v>
      </c>
      <c r="G293" s="89">
        <v>184989.58999999997</v>
      </c>
      <c r="H293" s="89">
        <v>188862.03999999998</v>
      </c>
      <c r="I293" s="89">
        <v>196277.34</v>
      </c>
      <c r="J293" s="89">
        <v>200134.1</v>
      </c>
      <c r="K293" s="89">
        <v>203786.37000000002</v>
      </c>
      <c r="L293" s="89">
        <v>208957.73000000004</v>
      </c>
      <c r="M293" s="89">
        <v>213014.53000000003</v>
      </c>
      <c r="N293" s="89">
        <v>217111.22000000003</v>
      </c>
      <c r="O293" s="89">
        <v>221788.81000000003</v>
      </c>
      <c r="P293" s="89">
        <v>226073.40000000002</v>
      </c>
      <c r="Q293" s="89">
        <v>230357.99000000002</v>
      </c>
      <c r="R293" s="89">
        <v>234642.58000000002</v>
      </c>
      <c r="S293" s="89">
        <v>238927.17</v>
      </c>
      <c r="T293" s="89">
        <v>243211.76</v>
      </c>
      <c r="U293" s="89">
        <v>247496.35</v>
      </c>
      <c r="V293" s="89">
        <v>251780.94</v>
      </c>
      <c r="W293" s="89">
        <v>256065.53</v>
      </c>
      <c r="X293" s="89">
        <v>260350.12</v>
      </c>
      <c r="Y293" s="89">
        <v>264634.71000000002</v>
      </c>
      <c r="Z293" s="89">
        <v>268919.30000000005</v>
      </c>
      <c r="AA293" s="89">
        <v>273203.89000000007</v>
      </c>
      <c r="AB293" s="89">
        <v>278586.41000000009</v>
      </c>
      <c r="AC293" s="89">
        <v>283968.93000000011</v>
      </c>
      <c r="AD293" s="89">
        <v>289351.45000000013</v>
      </c>
      <c r="AE293" s="89">
        <v>294733.97000000015</v>
      </c>
      <c r="AF293" s="89">
        <v>300116.49000000017</v>
      </c>
      <c r="AG293" s="89">
        <v>305499.01000000018</v>
      </c>
      <c r="AH293" s="89">
        <v>310881.5300000002</v>
      </c>
      <c r="AI293" s="89">
        <v>316264.05000000022</v>
      </c>
      <c r="AJ293" s="89">
        <v>321646.57000000024</v>
      </c>
      <c r="AK293" s="89">
        <v>327029.09000000026</v>
      </c>
      <c r="AL293" s="89">
        <v>332411.61000000028</v>
      </c>
      <c r="AM293" s="89">
        <v>337794.1300000003</v>
      </c>
      <c r="AN293" s="89">
        <v>343176.65000000031</v>
      </c>
      <c r="AO293" s="89">
        <v>348559.17000000033</v>
      </c>
      <c r="AP293" s="89">
        <v>353941.69000000035</v>
      </c>
      <c r="AQ293" s="89">
        <v>359324.21000000037</v>
      </c>
      <c r="AR293" s="89">
        <v>364706.73000000039</v>
      </c>
      <c r="AS293" s="89">
        <v>370089.25000000041</v>
      </c>
      <c r="AT293" s="89">
        <v>375471.77000000043</v>
      </c>
      <c r="AU293" s="89">
        <v>380854.29000000044</v>
      </c>
      <c r="AV293" s="89">
        <v>386236.81000000046</v>
      </c>
      <c r="AW293" s="89">
        <v>391619.33000000048</v>
      </c>
      <c r="AX293" s="89">
        <v>397001.8500000005</v>
      </c>
      <c r="AY293" s="89">
        <v>402384.37000000052</v>
      </c>
      <c r="AZ293" s="89">
        <v>407766.89000000054</v>
      </c>
      <c r="BA293" s="89">
        <v>413149.41000000056</v>
      </c>
      <c r="BB293" s="89">
        <v>418531.93000000058</v>
      </c>
      <c r="BC293" s="89">
        <v>423914.45000000059</v>
      </c>
      <c r="BD293" s="89">
        <v>429296.97000000061</v>
      </c>
      <c r="BE293" s="89">
        <v>434679.49000000063</v>
      </c>
      <c r="BF293" s="89">
        <v>440062.01000000065</v>
      </c>
      <c r="BG293" s="89">
        <v>445444.53000000067</v>
      </c>
      <c r="BH293" s="89">
        <v>450827.05000000069</v>
      </c>
      <c r="BI293" s="89">
        <v>456209.57000000071</v>
      </c>
      <c r="BJ293" s="89">
        <v>461592.09000000072</v>
      </c>
      <c r="BK293" s="89">
        <v>466974.61000000074</v>
      </c>
      <c r="BL293" s="89">
        <v>472357.13000000076</v>
      </c>
      <c r="BM293" s="89">
        <v>477739.65000000078</v>
      </c>
      <c r="BN293" s="89">
        <v>483122.1700000008</v>
      </c>
      <c r="BO293" s="89">
        <v>488504.69000000082</v>
      </c>
      <c r="BP293" s="89">
        <v>493887.21000000084</v>
      </c>
      <c r="BQ293" s="89">
        <v>499269.73000000085</v>
      </c>
      <c r="BR293" s="89">
        <v>504652.25000000087</v>
      </c>
      <c r="BS293" s="89">
        <v>510034.77000000089</v>
      </c>
      <c r="BT293" s="89">
        <v>515417.29000000091</v>
      </c>
      <c r="BU293" s="89">
        <v>520799.81000000093</v>
      </c>
      <c r="BV293" s="89">
        <v>526182.33000000089</v>
      </c>
      <c r="BW293" s="89">
        <v>531564.85000000091</v>
      </c>
      <c r="BX293" s="111">
        <v>221788.81000000003</v>
      </c>
      <c r="BY293" s="111">
        <v>273203.89000000007</v>
      </c>
      <c r="BZ293" s="111">
        <v>337794.1300000003</v>
      </c>
      <c r="CA293" s="111">
        <v>402384.37000000052</v>
      </c>
      <c r="CB293" s="111">
        <v>466974.61000000074</v>
      </c>
      <c r="CC293" s="111">
        <v>531564.85000000091</v>
      </c>
      <c r="CD293" s="112">
        <v>194974.07999999999</v>
      </c>
      <c r="CE293" s="112">
        <v>247496.35</v>
      </c>
      <c r="CF293" s="112">
        <v>305499.01</v>
      </c>
      <c r="CG293" s="112">
        <v>370089.25</v>
      </c>
      <c r="CH293" s="112">
        <v>434679.49</v>
      </c>
      <c r="CI293" s="112">
        <v>499269.73</v>
      </c>
    </row>
    <row r="294" spans="1:87" x14ac:dyDescent="0.3">
      <c r="A294" s="189">
        <v>39214</v>
      </c>
      <c r="B294" s="180" t="s">
        <v>604</v>
      </c>
      <c r="C294" s="72">
        <v>0</v>
      </c>
      <c r="D294" s="89">
        <v>0</v>
      </c>
      <c r="E294" s="89">
        <v>0</v>
      </c>
      <c r="F294" s="89">
        <v>0</v>
      </c>
      <c r="G294" s="89">
        <v>0</v>
      </c>
      <c r="H294" s="89">
        <v>0</v>
      </c>
      <c r="I294" s="89">
        <v>0</v>
      </c>
      <c r="J294" s="89">
        <v>0</v>
      </c>
      <c r="K294" s="89">
        <v>0</v>
      </c>
      <c r="L294" s="89">
        <v>0</v>
      </c>
      <c r="M294" s="89">
        <v>0</v>
      </c>
      <c r="N294" s="89">
        <v>0</v>
      </c>
      <c r="O294" s="89">
        <v>0</v>
      </c>
      <c r="P294" s="89">
        <v>0</v>
      </c>
      <c r="Q294" s="89">
        <v>0</v>
      </c>
      <c r="R294" s="89">
        <v>0</v>
      </c>
      <c r="S294" s="89">
        <v>0</v>
      </c>
      <c r="T294" s="89">
        <v>0</v>
      </c>
      <c r="U294" s="89">
        <v>0</v>
      </c>
      <c r="V294" s="89">
        <v>0</v>
      </c>
      <c r="W294" s="89">
        <v>0</v>
      </c>
      <c r="X294" s="89">
        <v>0</v>
      </c>
      <c r="Y294" s="89">
        <v>0</v>
      </c>
      <c r="Z294" s="89">
        <v>0</v>
      </c>
      <c r="AA294" s="89">
        <v>0</v>
      </c>
      <c r="AB294" s="89">
        <v>0</v>
      </c>
      <c r="AC294" s="89">
        <v>0</v>
      </c>
      <c r="AD294" s="89">
        <v>0</v>
      </c>
      <c r="AE294" s="89">
        <v>0</v>
      </c>
      <c r="AF294" s="89">
        <v>0</v>
      </c>
      <c r="AG294" s="89">
        <v>0</v>
      </c>
      <c r="AH294" s="89">
        <v>0</v>
      </c>
      <c r="AI294" s="89">
        <v>0</v>
      </c>
      <c r="AJ294" s="89">
        <v>0</v>
      </c>
      <c r="AK294" s="89">
        <v>0</v>
      </c>
      <c r="AL294" s="89">
        <v>0</v>
      </c>
      <c r="AM294" s="89">
        <v>0</v>
      </c>
      <c r="AN294" s="89">
        <v>0</v>
      </c>
      <c r="AO294" s="89">
        <v>0</v>
      </c>
      <c r="AP294" s="89">
        <v>0</v>
      </c>
      <c r="AQ294" s="89">
        <v>0</v>
      </c>
      <c r="AR294" s="89">
        <v>0</v>
      </c>
      <c r="AS294" s="89">
        <v>0</v>
      </c>
      <c r="AT294" s="89">
        <v>0</v>
      </c>
      <c r="AU294" s="89">
        <v>0</v>
      </c>
      <c r="AV294" s="89">
        <v>0</v>
      </c>
      <c r="AW294" s="89">
        <v>0</v>
      </c>
      <c r="AX294" s="89">
        <v>0</v>
      </c>
      <c r="AY294" s="89">
        <v>0</v>
      </c>
      <c r="AZ294" s="89">
        <v>0</v>
      </c>
      <c r="BA294" s="89">
        <v>0</v>
      </c>
      <c r="BB294" s="89">
        <v>0</v>
      </c>
      <c r="BC294" s="89">
        <v>0</v>
      </c>
      <c r="BD294" s="89">
        <v>0</v>
      </c>
      <c r="BE294" s="89">
        <v>0</v>
      </c>
      <c r="BF294" s="89">
        <v>0</v>
      </c>
      <c r="BG294" s="89">
        <v>0</v>
      </c>
      <c r="BH294" s="89">
        <v>0</v>
      </c>
      <c r="BI294" s="89">
        <v>0</v>
      </c>
      <c r="BJ294" s="89">
        <v>0</v>
      </c>
      <c r="BK294" s="89">
        <v>0</v>
      </c>
      <c r="BL294" s="89">
        <v>0</v>
      </c>
      <c r="BM294" s="89">
        <v>0</v>
      </c>
      <c r="BN294" s="89">
        <v>0</v>
      </c>
      <c r="BO294" s="89">
        <v>0</v>
      </c>
      <c r="BP294" s="89">
        <v>0</v>
      </c>
      <c r="BQ294" s="89">
        <v>0</v>
      </c>
      <c r="BR294" s="89">
        <v>0</v>
      </c>
      <c r="BS294" s="89">
        <v>0</v>
      </c>
      <c r="BT294" s="89">
        <v>0</v>
      </c>
      <c r="BU294" s="89">
        <v>0</v>
      </c>
      <c r="BV294" s="89">
        <v>0</v>
      </c>
      <c r="BW294" s="89">
        <v>0</v>
      </c>
      <c r="BX294" s="111">
        <v>0</v>
      </c>
      <c r="BY294" s="111">
        <v>0</v>
      </c>
      <c r="BZ294" s="111">
        <v>0</v>
      </c>
      <c r="CA294" s="111">
        <v>0</v>
      </c>
      <c r="CB294" s="111">
        <v>0</v>
      </c>
      <c r="CC294" s="111">
        <v>0</v>
      </c>
      <c r="CD294" s="112">
        <v>0</v>
      </c>
      <c r="CE294" s="112">
        <v>0</v>
      </c>
      <c r="CF294" s="112">
        <v>0</v>
      </c>
      <c r="CG294" s="112">
        <v>0</v>
      </c>
      <c r="CH294" s="112">
        <v>0</v>
      </c>
      <c r="CI294" s="112">
        <v>0</v>
      </c>
    </row>
    <row r="295" spans="1:87" x14ac:dyDescent="0.3">
      <c r="A295" s="189">
        <v>39300</v>
      </c>
      <c r="B295" s="180" t="s">
        <v>605</v>
      </c>
      <c r="C295" s="72">
        <v>0</v>
      </c>
      <c r="D295" s="89">
        <v>0</v>
      </c>
      <c r="E295" s="89">
        <v>0</v>
      </c>
      <c r="F295" s="89">
        <v>0</v>
      </c>
      <c r="G295" s="89">
        <v>0</v>
      </c>
      <c r="H295" s="89">
        <v>0</v>
      </c>
      <c r="I295" s="89">
        <v>0</v>
      </c>
      <c r="J295" s="89">
        <v>0</v>
      </c>
      <c r="K295" s="89">
        <v>0</v>
      </c>
      <c r="L295" s="89">
        <v>0</v>
      </c>
      <c r="M295" s="89">
        <v>0</v>
      </c>
      <c r="N295" s="89">
        <v>0</v>
      </c>
      <c r="O295" s="89">
        <v>0</v>
      </c>
      <c r="P295" s="89">
        <v>0</v>
      </c>
      <c r="Q295" s="89">
        <v>0</v>
      </c>
      <c r="R295" s="89">
        <v>0</v>
      </c>
      <c r="S295" s="89">
        <v>0</v>
      </c>
      <c r="T295" s="89">
        <v>0</v>
      </c>
      <c r="U295" s="89">
        <v>0</v>
      </c>
      <c r="V295" s="89">
        <v>0</v>
      </c>
      <c r="W295" s="89">
        <v>0</v>
      </c>
      <c r="X295" s="89">
        <v>0</v>
      </c>
      <c r="Y295" s="89">
        <v>0</v>
      </c>
      <c r="Z295" s="89">
        <v>0</v>
      </c>
      <c r="AA295" s="89">
        <v>0</v>
      </c>
      <c r="AB295" s="89">
        <v>0</v>
      </c>
      <c r="AC295" s="89">
        <v>0</v>
      </c>
      <c r="AD295" s="89">
        <v>0</v>
      </c>
      <c r="AE295" s="89">
        <v>0</v>
      </c>
      <c r="AF295" s="89">
        <v>0</v>
      </c>
      <c r="AG295" s="89">
        <v>0</v>
      </c>
      <c r="AH295" s="89">
        <v>0</v>
      </c>
      <c r="AI295" s="89">
        <v>0</v>
      </c>
      <c r="AJ295" s="89">
        <v>0</v>
      </c>
      <c r="AK295" s="89">
        <v>0</v>
      </c>
      <c r="AL295" s="89">
        <v>0</v>
      </c>
      <c r="AM295" s="89">
        <v>0</v>
      </c>
      <c r="AN295" s="89">
        <v>0</v>
      </c>
      <c r="AO295" s="89">
        <v>0</v>
      </c>
      <c r="AP295" s="89">
        <v>0</v>
      </c>
      <c r="AQ295" s="89">
        <v>0</v>
      </c>
      <c r="AR295" s="89">
        <v>0</v>
      </c>
      <c r="AS295" s="89">
        <v>0</v>
      </c>
      <c r="AT295" s="89">
        <v>0</v>
      </c>
      <c r="AU295" s="89">
        <v>0</v>
      </c>
      <c r="AV295" s="89">
        <v>0</v>
      </c>
      <c r="AW295" s="89">
        <v>0</v>
      </c>
      <c r="AX295" s="89">
        <v>0</v>
      </c>
      <c r="AY295" s="89">
        <v>0</v>
      </c>
      <c r="AZ295" s="89">
        <v>0</v>
      </c>
      <c r="BA295" s="89">
        <v>0</v>
      </c>
      <c r="BB295" s="89">
        <v>0</v>
      </c>
      <c r="BC295" s="89">
        <v>0</v>
      </c>
      <c r="BD295" s="89">
        <v>0</v>
      </c>
      <c r="BE295" s="89">
        <v>0</v>
      </c>
      <c r="BF295" s="89">
        <v>0</v>
      </c>
      <c r="BG295" s="89">
        <v>0</v>
      </c>
      <c r="BH295" s="89">
        <v>0</v>
      </c>
      <c r="BI295" s="89">
        <v>0</v>
      </c>
      <c r="BJ295" s="89">
        <v>0</v>
      </c>
      <c r="BK295" s="89">
        <v>0</v>
      </c>
      <c r="BL295" s="89">
        <v>0</v>
      </c>
      <c r="BM295" s="89">
        <v>0</v>
      </c>
      <c r="BN295" s="89">
        <v>0</v>
      </c>
      <c r="BO295" s="89">
        <v>0</v>
      </c>
      <c r="BP295" s="89">
        <v>0</v>
      </c>
      <c r="BQ295" s="89">
        <v>0</v>
      </c>
      <c r="BR295" s="89">
        <v>0</v>
      </c>
      <c r="BS295" s="89">
        <v>0</v>
      </c>
      <c r="BT295" s="89">
        <v>0</v>
      </c>
      <c r="BU295" s="89">
        <v>0</v>
      </c>
      <c r="BV295" s="89">
        <v>0</v>
      </c>
      <c r="BW295" s="89">
        <v>0</v>
      </c>
      <c r="BX295" s="111">
        <v>0</v>
      </c>
      <c r="BY295" s="111">
        <v>0</v>
      </c>
      <c r="BZ295" s="111">
        <v>0</v>
      </c>
      <c r="CA295" s="111">
        <v>0</v>
      </c>
      <c r="CB295" s="111">
        <v>0</v>
      </c>
      <c r="CC295" s="111">
        <v>0</v>
      </c>
      <c r="CD295" s="112">
        <v>0</v>
      </c>
      <c r="CE295" s="112">
        <v>0</v>
      </c>
      <c r="CF295" s="112">
        <v>0</v>
      </c>
      <c r="CG295" s="112">
        <v>0</v>
      </c>
      <c r="CH295" s="112">
        <v>0</v>
      </c>
      <c r="CI295" s="112">
        <v>0</v>
      </c>
    </row>
    <row r="296" spans="1:87" x14ac:dyDescent="0.3">
      <c r="A296" s="189">
        <v>39400</v>
      </c>
      <c r="B296" s="180" t="s">
        <v>606</v>
      </c>
      <c r="C296" s="72">
        <v>6193068.8699999992</v>
      </c>
      <c r="D296" s="89">
        <v>5336574.4799999995</v>
      </c>
      <c r="E296" s="89">
        <v>5479593.6499999994</v>
      </c>
      <c r="F296" s="89">
        <v>5610615.4699999997</v>
      </c>
      <c r="G296" s="89">
        <v>5810914.29</v>
      </c>
      <c r="H296" s="89">
        <v>6019291.5599999996</v>
      </c>
      <c r="I296" s="89">
        <v>6157055.79</v>
      </c>
      <c r="J296" s="89">
        <v>5887412.0599999996</v>
      </c>
      <c r="K296" s="89">
        <v>6045809.3799999999</v>
      </c>
      <c r="L296" s="89">
        <v>5917045.3700000001</v>
      </c>
      <c r="M296" s="89">
        <v>6210294.8700000001</v>
      </c>
      <c r="N296" s="89">
        <v>6385438.1000000006</v>
      </c>
      <c r="O296" s="89">
        <v>6481697.290000001</v>
      </c>
      <c r="P296" s="89">
        <v>6635126.2600000016</v>
      </c>
      <c r="Q296" s="89">
        <v>6804280.5000000019</v>
      </c>
      <c r="R296" s="89">
        <v>6976023.6700000018</v>
      </c>
      <c r="S296" s="89">
        <v>7153858.620000002</v>
      </c>
      <c r="T296" s="89">
        <v>7333990.4800000023</v>
      </c>
      <c r="U296" s="89">
        <v>7516557.4400000023</v>
      </c>
      <c r="V296" s="89">
        <v>7701350.6700000018</v>
      </c>
      <c r="W296" s="89">
        <v>7889843.6500000013</v>
      </c>
      <c r="X296" s="89">
        <v>8080521.3100000015</v>
      </c>
      <c r="Y296" s="89">
        <v>8274054.8400000017</v>
      </c>
      <c r="Z296" s="89">
        <v>8474315.7700000014</v>
      </c>
      <c r="AA296" s="89">
        <v>6575993.2300000014</v>
      </c>
      <c r="AB296" s="89">
        <v>6696294.1700000018</v>
      </c>
      <c r="AC296" s="89">
        <v>6669151.3300000019</v>
      </c>
      <c r="AD296" s="89">
        <v>6858268.9300000016</v>
      </c>
      <c r="AE296" s="89">
        <v>7051426.8200000012</v>
      </c>
      <c r="AF296" s="89">
        <v>7150896.8200000012</v>
      </c>
      <c r="AG296" s="89">
        <v>7343999.620000001</v>
      </c>
      <c r="AH296" s="89">
        <v>6517774.2200000007</v>
      </c>
      <c r="AI296" s="89">
        <v>6701978.1800000006</v>
      </c>
      <c r="AJ296" s="89">
        <v>6864404.3200000012</v>
      </c>
      <c r="AK296" s="89">
        <v>7039422.6800000006</v>
      </c>
      <c r="AL296" s="89">
        <v>6352252.54</v>
      </c>
      <c r="AM296" s="89">
        <v>6530226.9500000002</v>
      </c>
      <c r="AN296" s="89">
        <v>6608013.9600000009</v>
      </c>
      <c r="AO296" s="89">
        <v>6726465.2700000005</v>
      </c>
      <c r="AP296" s="89">
        <v>6831940.3900000006</v>
      </c>
      <c r="AQ296" s="89">
        <v>7035192.4200000009</v>
      </c>
      <c r="AR296" s="89">
        <v>7241202.8000000007</v>
      </c>
      <c r="AS296" s="89">
        <v>7387935.6500000004</v>
      </c>
      <c r="AT296" s="89">
        <v>7570101.1900000004</v>
      </c>
      <c r="AU296" s="89">
        <v>7738137.5200000005</v>
      </c>
      <c r="AV296" s="89">
        <v>7953853.5300000003</v>
      </c>
      <c r="AW296" s="89">
        <v>8032908.5</v>
      </c>
      <c r="AX296" s="89">
        <v>8252774.1500000004</v>
      </c>
      <c r="AY296" s="89">
        <v>8475398.1500000004</v>
      </c>
      <c r="AZ296" s="89">
        <v>8502088.6699999999</v>
      </c>
      <c r="BA296" s="89">
        <v>7700013.1699999999</v>
      </c>
      <c r="BB296" s="89">
        <v>7915428.2999999998</v>
      </c>
      <c r="BC296" s="89">
        <v>8115383.9699999997</v>
      </c>
      <c r="BD296" s="89">
        <v>8313920.5899999989</v>
      </c>
      <c r="BE296" s="89">
        <v>8523832.5199999996</v>
      </c>
      <c r="BF296" s="89">
        <v>8747936.9699999988</v>
      </c>
      <c r="BG296" s="89">
        <v>8974217.0499999989</v>
      </c>
      <c r="BH296" s="89">
        <v>9202672.7599999998</v>
      </c>
      <c r="BI296" s="89">
        <v>9302722.0099999998</v>
      </c>
      <c r="BJ296" s="89">
        <v>9499159.5</v>
      </c>
      <c r="BK296" s="89">
        <v>9711168.3000000007</v>
      </c>
      <c r="BL296" s="89">
        <v>9905176.8699999992</v>
      </c>
      <c r="BM296" s="89">
        <v>9112719.0699999984</v>
      </c>
      <c r="BN296" s="89">
        <v>9339205.089999998</v>
      </c>
      <c r="BO296" s="89">
        <v>9330224.4199999981</v>
      </c>
      <c r="BP296" s="89">
        <v>9557901.4699999988</v>
      </c>
      <c r="BQ296" s="89">
        <v>9787440.9299999997</v>
      </c>
      <c r="BR296" s="89">
        <v>10019140.73</v>
      </c>
      <c r="BS296" s="89">
        <v>9215262.1000000015</v>
      </c>
      <c r="BT296" s="89">
        <v>9385507.4100000001</v>
      </c>
      <c r="BU296" s="89">
        <v>9587117.2400000002</v>
      </c>
      <c r="BV296" s="89">
        <v>9813298.5099999998</v>
      </c>
      <c r="BW296" s="89">
        <v>9993673.1899999995</v>
      </c>
      <c r="BX296" s="111">
        <v>6481697.290000001</v>
      </c>
      <c r="BY296" s="111">
        <v>6575993.2300000014</v>
      </c>
      <c r="BZ296" s="111">
        <v>6530226.9500000002</v>
      </c>
      <c r="CA296" s="111">
        <v>8475398.1500000004</v>
      </c>
      <c r="CB296" s="111">
        <v>9711168.3000000007</v>
      </c>
      <c r="CC296" s="111">
        <v>9993673.1899999995</v>
      </c>
      <c r="CD296" s="112">
        <v>5964216.2400000002</v>
      </c>
      <c r="CE296" s="112">
        <v>7376739.5199999996</v>
      </c>
      <c r="CF296" s="112">
        <v>6796314.5999999996</v>
      </c>
      <c r="CG296" s="112">
        <v>7414165.4199999999</v>
      </c>
      <c r="CH296" s="112">
        <v>8691072.4600000009</v>
      </c>
      <c r="CI296" s="112">
        <v>9596756.5600000005</v>
      </c>
    </row>
    <row r="297" spans="1:87" x14ac:dyDescent="0.3">
      <c r="A297" s="189">
        <v>39401</v>
      </c>
      <c r="B297" s="180" t="s">
        <v>607</v>
      </c>
      <c r="C297" s="72">
        <v>1317820.3099999996</v>
      </c>
      <c r="D297" s="89">
        <v>1387629.1999999995</v>
      </c>
      <c r="E297" s="89">
        <v>1457438.0899999994</v>
      </c>
      <c r="F297" s="89">
        <v>1527246.9799999993</v>
      </c>
      <c r="G297" s="89">
        <v>1597055.8699999992</v>
      </c>
      <c r="H297" s="89">
        <v>1666864.7599999991</v>
      </c>
      <c r="I297" s="89">
        <v>1736673.649999999</v>
      </c>
      <c r="J297" s="89">
        <v>1806482.5399999989</v>
      </c>
      <c r="K297" s="89">
        <v>1876291.4299999988</v>
      </c>
      <c r="L297" s="89">
        <v>1946100.3199999987</v>
      </c>
      <c r="M297" s="89">
        <v>2015909.2099999986</v>
      </c>
      <c r="N297" s="89">
        <v>2085718.0999999985</v>
      </c>
      <c r="O297" s="89">
        <v>2155526.9899999984</v>
      </c>
      <c r="P297" s="89">
        <v>2225335.8799999985</v>
      </c>
      <c r="Q297" s="89">
        <v>2295144.7699999986</v>
      </c>
      <c r="R297" s="89">
        <v>2364953.6599999988</v>
      </c>
      <c r="S297" s="89">
        <v>2434762.5499999989</v>
      </c>
      <c r="T297" s="89">
        <v>2504571.439999999</v>
      </c>
      <c r="U297" s="89">
        <v>2574380.3299999991</v>
      </c>
      <c r="V297" s="89">
        <v>2644189.2199999993</v>
      </c>
      <c r="W297" s="89">
        <v>2713998.1099999994</v>
      </c>
      <c r="X297" s="89">
        <v>2783806.9999999995</v>
      </c>
      <c r="Y297" s="89">
        <v>2853615.8899999997</v>
      </c>
      <c r="Z297" s="89">
        <v>2923424.78</v>
      </c>
      <c r="AA297" s="89">
        <v>2993233.67</v>
      </c>
      <c r="AB297" s="89">
        <v>3063042.56</v>
      </c>
      <c r="AC297" s="89">
        <v>3132851.45</v>
      </c>
      <c r="AD297" s="89">
        <v>3202660.3400000003</v>
      </c>
      <c r="AE297" s="89">
        <v>3272469.2300000004</v>
      </c>
      <c r="AF297" s="89">
        <v>3342278.1200000006</v>
      </c>
      <c r="AG297" s="89">
        <v>3412087.0100000007</v>
      </c>
      <c r="AH297" s="89">
        <v>3481895.9000000008</v>
      </c>
      <c r="AI297" s="89">
        <v>3551704.790000001</v>
      </c>
      <c r="AJ297" s="89">
        <v>3621513.6800000011</v>
      </c>
      <c r="AK297" s="89">
        <v>3691322.5700000012</v>
      </c>
      <c r="AL297" s="89">
        <v>3761131.4600000014</v>
      </c>
      <c r="AM297" s="89">
        <v>3830940.3500000015</v>
      </c>
      <c r="AN297" s="89">
        <v>3900749.2400000016</v>
      </c>
      <c r="AO297" s="89">
        <v>3970558.1300000018</v>
      </c>
      <c r="AP297" s="89">
        <v>4040367.0200000019</v>
      </c>
      <c r="AQ297" s="89">
        <v>4110175.910000002</v>
      </c>
      <c r="AR297" s="89">
        <v>4179984.8000000021</v>
      </c>
      <c r="AS297" s="89">
        <v>4188533.43</v>
      </c>
      <c r="AT297" s="89">
        <v>4188533.43</v>
      </c>
      <c r="AU297" s="89">
        <v>4188533.43</v>
      </c>
      <c r="AV297" s="89">
        <v>4188533.43</v>
      </c>
      <c r="AW297" s="89">
        <v>4188533.43</v>
      </c>
      <c r="AX297" s="89">
        <v>4188533.43</v>
      </c>
      <c r="AY297" s="89">
        <v>4188533.43</v>
      </c>
      <c r="AZ297" s="89">
        <v>4188533.43</v>
      </c>
      <c r="BA297" s="89">
        <v>4188533.43</v>
      </c>
      <c r="BB297" s="89">
        <v>4188533.43</v>
      </c>
      <c r="BC297" s="89">
        <v>4188533.43</v>
      </c>
      <c r="BD297" s="89">
        <v>4188533.43</v>
      </c>
      <c r="BE297" s="89">
        <v>4188533.43</v>
      </c>
      <c r="BF297" s="89">
        <v>4188533.43</v>
      </c>
      <c r="BG297" s="89">
        <v>4188533.43</v>
      </c>
      <c r="BH297" s="89">
        <v>4188533.43</v>
      </c>
      <c r="BI297" s="89">
        <v>4188533.43</v>
      </c>
      <c r="BJ297" s="89">
        <v>4188533.43</v>
      </c>
      <c r="BK297" s="89">
        <v>4188533.43</v>
      </c>
      <c r="BL297" s="89">
        <v>4188533.43</v>
      </c>
      <c r="BM297" s="89">
        <v>4188533.43</v>
      </c>
      <c r="BN297" s="89">
        <v>4188533.43</v>
      </c>
      <c r="BO297" s="89">
        <v>4188533.43</v>
      </c>
      <c r="BP297" s="89">
        <v>4188533.43</v>
      </c>
      <c r="BQ297" s="89">
        <v>4188533.43</v>
      </c>
      <c r="BR297" s="89">
        <v>4188533.43</v>
      </c>
      <c r="BS297" s="89">
        <v>4188533.43</v>
      </c>
      <c r="BT297" s="89">
        <v>4188533.43</v>
      </c>
      <c r="BU297" s="89">
        <v>4188533.43</v>
      </c>
      <c r="BV297" s="89">
        <v>4188533.43</v>
      </c>
      <c r="BW297" s="89">
        <v>4188533.43</v>
      </c>
      <c r="BX297" s="111">
        <v>2155526.9899999984</v>
      </c>
      <c r="BY297" s="111">
        <v>2993233.67</v>
      </c>
      <c r="BZ297" s="111">
        <v>3830940.3500000015</v>
      </c>
      <c r="CA297" s="111">
        <v>4188533.43</v>
      </c>
      <c r="CB297" s="111">
        <v>4188533.43</v>
      </c>
      <c r="CC297" s="111">
        <v>4188533.43</v>
      </c>
      <c r="CD297" s="112">
        <v>1736673.65</v>
      </c>
      <c r="CE297" s="112">
        <v>2574380.33</v>
      </c>
      <c r="CF297" s="112">
        <v>3412087.01</v>
      </c>
      <c r="CG297" s="112">
        <v>4104039.19</v>
      </c>
      <c r="CH297" s="112">
        <v>4188533.43</v>
      </c>
      <c r="CI297" s="112">
        <v>4188533.43</v>
      </c>
    </row>
    <row r="298" spans="1:87" x14ac:dyDescent="0.3">
      <c r="A298" s="189">
        <v>39403</v>
      </c>
      <c r="B298" s="180" t="s">
        <v>608</v>
      </c>
      <c r="C298" s="72">
        <v>0</v>
      </c>
      <c r="D298" s="89">
        <v>0</v>
      </c>
      <c r="E298" s="89">
        <v>0</v>
      </c>
      <c r="F298" s="89">
        <v>0</v>
      </c>
      <c r="G298" s="89">
        <v>0</v>
      </c>
      <c r="H298" s="89">
        <v>0</v>
      </c>
      <c r="I298" s="89">
        <v>0</v>
      </c>
      <c r="J298" s="89">
        <v>0</v>
      </c>
      <c r="K298" s="89">
        <v>0</v>
      </c>
      <c r="L298" s="89">
        <v>0</v>
      </c>
      <c r="M298" s="89">
        <v>0</v>
      </c>
      <c r="N298" s="89">
        <v>0</v>
      </c>
      <c r="O298" s="89">
        <v>0</v>
      </c>
      <c r="P298" s="89">
        <v>0</v>
      </c>
      <c r="Q298" s="89">
        <v>0</v>
      </c>
      <c r="R298" s="89">
        <v>0</v>
      </c>
      <c r="S298" s="89">
        <v>0</v>
      </c>
      <c r="T298" s="89">
        <v>0</v>
      </c>
      <c r="U298" s="89">
        <v>0</v>
      </c>
      <c r="V298" s="89">
        <v>0</v>
      </c>
      <c r="W298" s="89">
        <v>0</v>
      </c>
      <c r="X298" s="89">
        <v>0</v>
      </c>
      <c r="Y298" s="89">
        <v>0</v>
      </c>
      <c r="Z298" s="89">
        <v>0</v>
      </c>
      <c r="AA298" s="89">
        <v>0</v>
      </c>
      <c r="AB298" s="89">
        <v>0</v>
      </c>
      <c r="AC298" s="89">
        <v>0</v>
      </c>
      <c r="AD298" s="89">
        <v>0</v>
      </c>
      <c r="AE298" s="89">
        <v>0</v>
      </c>
      <c r="AF298" s="89">
        <v>0</v>
      </c>
      <c r="AG298" s="89">
        <v>0</v>
      </c>
      <c r="AH298" s="89">
        <v>0</v>
      </c>
      <c r="AI298" s="89">
        <v>0</v>
      </c>
      <c r="AJ298" s="89">
        <v>0</v>
      </c>
      <c r="AK298" s="89">
        <v>0</v>
      </c>
      <c r="AL298" s="89">
        <v>0</v>
      </c>
      <c r="AM298" s="89">
        <v>0</v>
      </c>
      <c r="AN298" s="89">
        <v>0</v>
      </c>
      <c r="AO298" s="89">
        <v>0</v>
      </c>
      <c r="AP298" s="89">
        <v>0</v>
      </c>
      <c r="AQ298" s="89">
        <v>0</v>
      </c>
      <c r="AR298" s="89">
        <v>0</v>
      </c>
      <c r="AS298" s="89">
        <v>0</v>
      </c>
      <c r="AT298" s="89">
        <v>0</v>
      </c>
      <c r="AU298" s="89">
        <v>0</v>
      </c>
      <c r="AV298" s="89">
        <v>0</v>
      </c>
      <c r="AW298" s="89">
        <v>0</v>
      </c>
      <c r="AX298" s="89">
        <v>0</v>
      </c>
      <c r="AY298" s="89">
        <v>0</v>
      </c>
      <c r="AZ298" s="89">
        <v>0</v>
      </c>
      <c r="BA298" s="89">
        <v>0</v>
      </c>
      <c r="BB298" s="89">
        <v>0</v>
      </c>
      <c r="BC298" s="89">
        <v>0</v>
      </c>
      <c r="BD298" s="89">
        <v>0</v>
      </c>
      <c r="BE298" s="89">
        <v>0</v>
      </c>
      <c r="BF298" s="89">
        <v>0</v>
      </c>
      <c r="BG298" s="89">
        <v>0</v>
      </c>
      <c r="BH298" s="89">
        <v>0</v>
      </c>
      <c r="BI298" s="89">
        <v>0</v>
      </c>
      <c r="BJ298" s="89">
        <v>0</v>
      </c>
      <c r="BK298" s="89">
        <v>0</v>
      </c>
      <c r="BL298" s="89">
        <v>0</v>
      </c>
      <c r="BM298" s="89">
        <v>0</v>
      </c>
      <c r="BN298" s="89">
        <v>0</v>
      </c>
      <c r="BO298" s="89">
        <v>0</v>
      </c>
      <c r="BP298" s="89">
        <v>0</v>
      </c>
      <c r="BQ298" s="89">
        <v>0</v>
      </c>
      <c r="BR298" s="89">
        <v>0</v>
      </c>
      <c r="BS298" s="89">
        <v>0</v>
      </c>
      <c r="BT298" s="89">
        <v>0</v>
      </c>
      <c r="BU298" s="89">
        <v>0</v>
      </c>
      <c r="BV298" s="89">
        <v>0</v>
      </c>
      <c r="BW298" s="89">
        <v>0</v>
      </c>
      <c r="BX298" s="111">
        <v>0</v>
      </c>
      <c r="BY298" s="111">
        <v>0</v>
      </c>
      <c r="BZ298" s="111">
        <v>0</v>
      </c>
      <c r="CA298" s="111">
        <v>0</v>
      </c>
      <c r="CB298" s="111">
        <v>0</v>
      </c>
      <c r="CC298" s="111">
        <v>0</v>
      </c>
      <c r="CD298" s="112">
        <v>0</v>
      </c>
      <c r="CE298" s="112">
        <v>0</v>
      </c>
      <c r="CF298" s="112">
        <v>0</v>
      </c>
      <c r="CG298" s="112">
        <v>0</v>
      </c>
      <c r="CH298" s="112">
        <v>0</v>
      </c>
      <c r="CI298" s="112">
        <v>0</v>
      </c>
    </row>
    <row r="299" spans="1:87" x14ac:dyDescent="0.3">
      <c r="A299" s="189">
        <v>39500</v>
      </c>
      <c r="B299" s="180" t="s">
        <v>609</v>
      </c>
      <c r="C299" s="72">
        <v>1391862.6</v>
      </c>
      <c r="D299" s="89">
        <v>1423816.24</v>
      </c>
      <c r="E299" s="89">
        <v>1455776.95</v>
      </c>
      <c r="F299" s="89">
        <v>1487734.19</v>
      </c>
      <c r="G299" s="89">
        <v>1519708.0899999999</v>
      </c>
      <c r="H299" s="89">
        <v>1553204.3299999998</v>
      </c>
      <c r="I299" s="89">
        <v>1586700.6199999999</v>
      </c>
      <c r="J299" s="89">
        <v>1620322.7999999998</v>
      </c>
      <c r="K299" s="89">
        <v>1652934.9299999997</v>
      </c>
      <c r="L299" s="89">
        <v>1532177.5599999998</v>
      </c>
      <c r="M299" s="89">
        <v>1564342.0999999999</v>
      </c>
      <c r="N299" s="89">
        <v>1596506.4</v>
      </c>
      <c r="O299" s="89">
        <v>1626088.7399999998</v>
      </c>
      <c r="P299" s="89">
        <v>1608331.69</v>
      </c>
      <c r="Q299" s="89">
        <v>1344964.08</v>
      </c>
      <c r="R299" s="89">
        <v>1371936.52</v>
      </c>
      <c r="S299" s="89">
        <v>1145994.6800000002</v>
      </c>
      <c r="T299" s="89">
        <v>1203834.3600000001</v>
      </c>
      <c r="U299" s="89">
        <v>1269616.8600000001</v>
      </c>
      <c r="V299" s="89">
        <v>1342380</v>
      </c>
      <c r="W299" s="89">
        <v>1417661.7</v>
      </c>
      <c r="X299" s="89">
        <v>1520457.1199999999</v>
      </c>
      <c r="Y299" s="89">
        <v>1637414.5399999998</v>
      </c>
      <c r="Z299" s="89">
        <v>1767128.9299999997</v>
      </c>
      <c r="AA299" s="89">
        <v>1908021.2299999997</v>
      </c>
      <c r="AB299" s="89">
        <v>2017355.9499999997</v>
      </c>
      <c r="AC299" s="89">
        <v>2016538.3699999996</v>
      </c>
      <c r="AD299" s="89">
        <v>2189532.2299999995</v>
      </c>
      <c r="AE299" s="89">
        <v>2373825.5999999996</v>
      </c>
      <c r="AF299" s="89">
        <v>2533546.0799999996</v>
      </c>
      <c r="AG299" s="89">
        <v>2741657.6399999997</v>
      </c>
      <c r="AH299" s="89">
        <v>2961092.4899999998</v>
      </c>
      <c r="AI299" s="89">
        <v>3186745.9399999995</v>
      </c>
      <c r="AJ299" s="89">
        <v>3393548.2999999993</v>
      </c>
      <c r="AK299" s="89">
        <v>3586300.1399999992</v>
      </c>
      <c r="AL299" s="89">
        <v>3821249.4899999993</v>
      </c>
      <c r="AM299" s="89">
        <v>3954121.959999999</v>
      </c>
      <c r="AN299" s="89">
        <v>4203887.5999999987</v>
      </c>
      <c r="AO299" s="89">
        <v>4287322.9399999985</v>
      </c>
      <c r="AP299" s="89">
        <v>4525104.7199999988</v>
      </c>
      <c r="AQ299" s="89">
        <v>4455521.0399999991</v>
      </c>
      <c r="AR299" s="89">
        <v>4696326.7699999996</v>
      </c>
      <c r="AS299" s="89">
        <v>4946167.2799999993</v>
      </c>
      <c r="AT299" s="89">
        <v>5196961.129999999</v>
      </c>
      <c r="AU299" s="89">
        <v>5429947.0399999991</v>
      </c>
      <c r="AV299" s="89">
        <v>5674210.8899999997</v>
      </c>
      <c r="AW299" s="89">
        <v>5907865.29</v>
      </c>
      <c r="AX299" s="89">
        <v>6161916.5300000003</v>
      </c>
      <c r="AY299" s="89">
        <v>6400763.080000001</v>
      </c>
      <c r="AZ299" s="89">
        <v>6656528.4400000013</v>
      </c>
      <c r="BA299" s="89">
        <v>6906029.2700000014</v>
      </c>
      <c r="BB299" s="89">
        <v>7162865.0600000015</v>
      </c>
      <c r="BC299" s="89">
        <v>7417935.9400000013</v>
      </c>
      <c r="BD299" s="89">
        <v>7675895.7700000014</v>
      </c>
      <c r="BE299" s="89">
        <v>7928811.3800000008</v>
      </c>
      <c r="BF299" s="89">
        <v>8187856.1900000004</v>
      </c>
      <c r="BG299" s="89">
        <v>8447476.9700000007</v>
      </c>
      <c r="BH299" s="89">
        <v>8707673.7200000007</v>
      </c>
      <c r="BI299" s="89">
        <v>8965641.6900000013</v>
      </c>
      <c r="BJ299" s="89">
        <v>9201624.2300000004</v>
      </c>
      <c r="BK299" s="89">
        <v>9463213.5899999999</v>
      </c>
      <c r="BL299" s="89">
        <v>9708993.1899999995</v>
      </c>
      <c r="BM299" s="89">
        <v>9929455.2199999988</v>
      </c>
      <c r="BN299" s="89">
        <v>10180459.439999998</v>
      </c>
      <c r="BO299" s="89">
        <v>10471166.059999997</v>
      </c>
      <c r="BP299" s="89">
        <v>10762468.509999996</v>
      </c>
      <c r="BQ299" s="89">
        <v>11054366.799999995</v>
      </c>
      <c r="BR299" s="89">
        <v>11346860.919999994</v>
      </c>
      <c r="BS299" s="89">
        <v>11639950.869999994</v>
      </c>
      <c r="BT299" s="89">
        <v>11933636.659999993</v>
      </c>
      <c r="BU299" s="89">
        <v>12202684.009999992</v>
      </c>
      <c r="BV299" s="89">
        <v>12480935.779999992</v>
      </c>
      <c r="BW299" s="89">
        <v>12669190.50999999</v>
      </c>
      <c r="BX299" s="111">
        <v>1626088.7399999998</v>
      </c>
      <c r="BY299" s="111">
        <v>1908021.2299999997</v>
      </c>
      <c r="BZ299" s="111">
        <v>3954121.959999999</v>
      </c>
      <c r="CA299" s="111">
        <v>6400763.080000001</v>
      </c>
      <c r="CB299" s="111">
        <v>9463213.5899999999</v>
      </c>
      <c r="CC299" s="111">
        <v>12669190.50999999</v>
      </c>
      <c r="CD299" s="112">
        <v>1539321.2</v>
      </c>
      <c r="CE299" s="112">
        <v>1474140.8</v>
      </c>
      <c r="CF299" s="112">
        <v>2821810.42</v>
      </c>
      <c r="CG299" s="112">
        <v>5064624.33</v>
      </c>
      <c r="CH299" s="112">
        <v>7932485.79</v>
      </c>
      <c r="CI299" s="112">
        <v>11064875.5</v>
      </c>
    </row>
    <row r="300" spans="1:87" x14ac:dyDescent="0.3">
      <c r="A300" s="189">
        <v>39600</v>
      </c>
      <c r="B300" s="180" t="s">
        <v>610</v>
      </c>
      <c r="C300" s="72">
        <v>0</v>
      </c>
      <c r="D300" s="89">
        <v>0</v>
      </c>
      <c r="E300" s="89">
        <v>0</v>
      </c>
      <c r="F300" s="89">
        <v>0</v>
      </c>
      <c r="G300" s="89">
        <v>0</v>
      </c>
      <c r="H300" s="89">
        <v>0</v>
      </c>
      <c r="I300" s="89">
        <v>0</v>
      </c>
      <c r="J300" s="89">
        <v>0</v>
      </c>
      <c r="K300" s="89">
        <v>0</v>
      </c>
      <c r="L300" s="89">
        <v>0</v>
      </c>
      <c r="M300" s="89">
        <v>0</v>
      </c>
      <c r="N300" s="89">
        <v>0</v>
      </c>
      <c r="O300" s="89">
        <v>0</v>
      </c>
      <c r="P300" s="89">
        <v>0</v>
      </c>
      <c r="Q300" s="89">
        <v>0</v>
      </c>
      <c r="R300" s="89">
        <v>0</v>
      </c>
      <c r="S300" s="89">
        <v>0</v>
      </c>
      <c r="T300" s="89">
        <v>0</v>
      </c>
      <c r="U300" s="89">
        <v>0</v>
      </c>
      <c r="V300" s="89">
        <v>0</v>
      </c>
      <c r="W300" s="89">
        <v>0</v>
      </c>
      <c r="X300" s="89">
        <v>0</v>
      </c>
      <c r="Y300" s="89">
        <v>0</v>
      </c>
      <c r="Z300" s="89">
        <v>0</v>
      </c>
      <c r="AA300" s="89">
        <v>0</v>
      </c>
      <c r="AB300" s="89">
        <v>0</v>
      </c>
      <c r="AC300" s="89">
        <v>0</v>
      </c>
      <c r="AD300" s="89">
        <v>0</v>
      </c>
      <c r="AE300" s="89">
        <v>0</v>
      </c>
      <c r="AF300" s="89">
        <v>0</v>
      </c>
      <c r="AG300" s="89">
        <v>0</v>
      </c>
      <c r="AH300" s="89">
        <v>0</v>
      </c>
      <c r="AI300" s="89">
        <v>0</v>
      </c>
      <c r="AJ300" s="89">
        <v>0</v>
      </c>
      <c r="AK300" s="89">
        <v>0</v>
      </c>
      <c r="AL300" s="89">
        <v>0</v>
      </c>
      <c r="AM300" s="89">
        <v>0</v>
      </c>
      <c r="AN300" s="89">
        <v>0</v>
      </c>
      <c r="AO300" s="89">
        <v>0</v>
      </c>
      <c r="AP300" s="89">
        <v>0</v>
      </c>
      <c r="AQ300" s="89">
        <v>0</v>
      </c>
      <c r="AR300" s="89">
        <v>0</v>
      </c>
      <c r="AS300" s="89">
        <v>0</v>
      </c>
      <c r="AT300" s="89">
        <v>0</v>
      </c>
      <c r="AU300" s="89">
        <v>0</v>
      </c>
      <c r="AV300" s="89">
        <v>0</v>
      </c>
      <c r="AW300" s="89">
        <v>0</v>
      </c>
      <c r="AX300" s="89">
        <v>0</v>
      </c>
      <c r="AY300" s="89">
        <v>0</v>
      </c>
      <c r="AZ300" s="89">
        <v>0</v>
      </c>
      <c r="BA300" s="89">
        <v>0</v>
      </c>
      <c r="BB300" s="89">
        <v>0</v>
      </c>
      <c r="BC300" s="89">
        <v>0</v>
      </c>
      <c r="BD300" s="89">
        <v>0</v>
      </c>
      <c r="BE300" s="89">
        <v>0</v>
      </c>
      <c r="BF300" s="89">
        <v>0</v>
      </c>
      <c r="BG300" s="89">
        <v>0</v>
      </c>
      <c r="BH300" s="89">
        <v>0</v>
      </c>
      <c r="BI300" s="89">
        <v>0</v>
      </c>
      <c r="BJ300" s="89">
        <v>0</v>
      </c>
      <c r="BK300" s="89">
        <v>0</v>
      </c>
      <c r="BL300" s="89">
        <v>0</v>
      </c>
      <c r="BM300" s="89">
        <v>0</v>
      </c>
      <c r="BN300" s="89">
        <v>0</v>
      </c>
      <c r="BO300" s="89">
        <v>0</v>
      </c>
      <c r="BP300" s="89">
        <v>0</v>
      </c>
      <c r="BQ300" s="89">
        <v>0</v>
      </c>
      <c r="BR300" s="89">
        <v>0</v>
      </c>
      <c r="BS300" s="89">
        <v>0</v>
      </c>
      <c r="BT300" s="89">
        <v>0</v>
      </c>
      <c r="BU300" s="89">
        <v>0</v>
      </c>
      <c r="BV300" s="89">
        <v>0</v>
      </c>
      <c r="BW300" s="89">
        <v>0</v>
      </c>
      <c r="BX300" s="111">
        <v>0</v>
      </c>
      <c r="BY300" s="111">
        <v>0</v>
      </c>
      <c r="BZ300" s="111">
        <v>0</v>
      </c>
      <c r="CA300" s="111">
        <v>0</v>
      </c>
      <c r="CB300" s="111">
        <v>0</v>
      </c>
      <c r="CC300" s="111">
        <v>0</v>
      </c>
      <c r="CD300" s="112">
        <v>0</v>
      </c>
      <c r="CE300" s="112">
        <v>0</v>
      </c>
      <c r="CF300" s="112">
        <v>0</v>
      </c>
      <c r="CG300" s="112">
        <v>0</v>
      </c>
      <c r="CH300" s="112">
        <v>0</v>
      </c>
      <c r="CI300" s="112">
        <v>0</v>
      </c>
    </row>
    <row r="301" spans="1:87" x14ac:dyDescent="0.3">
      <c r="A301" s="189">
        <v>39700</v>
      </c>
      <c r="B301" s="180" t="s">
        <v>611</v>
      </c>
      <c r="C301" s="72">
        <v>20221090.140000001</v>
      </c>
      <c r="D301" s="89">
        <v>20288676.32</v>
      </c>
      <c r="E301" s="89">
        <v>20745376.779999997</v>
      </c>
      <c r="F301" s="89">
        <v>21227061.319999997</v>
      </c>
      <c r="G301" s="89">
        <v>20633692.259999994</v>
      </c>
      <c r="H301" s="89">
        <v>20441343.929999996</v>
      </c>
      <c r="I301" s="89">
        <v>20831094.729999997</v>
      </c>
      <c r="J301" s="89">
        <v>21249317.749999996</v>
      </c>
      <c r="K301" s="89">
        <v>21749239.309999995</v>
      </c>
      <c r="L301" s="89">
        <v>22018479.769999992</v>
      </c>
      <c r="M301" s="89">
        <v>22375513.139999993</v>
      </c>
      <c r="N301" s="89">
        <v>22427791.959999993</v>
      </c>
      <c r="O301" s="89">
        <v>22736268.879999995</v>
      </c>
      <c r="P301" s="89">
        <v>22653994.379999995</v>
      </c>
      <c r="Q301" s="89">
        <v>23060941.179999996</v>
      </c>
      <c r="R301" s="89">
        <v>23398139.719999995</v>
      </c>
      <c r="S301" s="89">
        <v>22815275.269999996</v>
      </c>
      <c r="T301" s="89">
        <v>23149507.339999996</v>
      </c>
      <c r="U301" s="89">
        <v>23102369.639999997</v>
      </c>
      <c r="V301" s="89">
        <v>23629154.109999996</v>
      </c>
      <c r="W301" s="89">
        <v>24116880.069999997</v>
      </c>
      <c r="X301" s="89">
        <v>24435913.329999998</v>
      </c>
      <c r="Y301" s="89">
        <v>24645313.98</v>
      </c>
      <c r="Z301" s="89">
        <v>24609893.930000003</v>
      </c>
      <c r="AA301" s="89">
        <v>25138803.880000003</v>
      </c>
      <c r="AB301" s="89">
        <v>25471305.560000002</v>
      </c>
      <c r="AC301" s="89">
        <v>26006809.400000002</v>
      </c>
      <c r="AD301" s="89">
        <v>25573508.080000002</v>
      </c>
      <c r="AE301" s="89">
        <v>26045664.340000004</v>
      </c>
      <c r="AF301" s="89">
        <v>26352550.410000004</v>
      </c>
      <c r="AG301" s="89">
        <v>26893551.190000001</v>
      </c>
      <c r="AH301" s="89">
        <v>27319426.329999998</v>
      </c>
      <c r="AI301" s="89">
        <v>27869836.419999998</v>
      </c>
      <c r="AJ301" s="89">
        <v>28089944.429999996</v>
      </c>
      <c r="AK301" s="89">
        <v>18254720.409999996</v>
      </c>
      <c r="AL301" s="89">
        <v>18133514.459999997</v>
      </c>
      <c r="AM301" s="89">
        <v>18475759.52</v>
      </c>
      <c r="AN301" s="89">
        <v>18646376.979999997</v>
      </c>
      <c r="AO301" s="89">
        <v>18216428.619999994</v>
      </c>
      <c r="AP301" s="89">
        <v>18521149.879999992</v>
      </c>
      <c r="AQ301" s="89">
        <v>18866330.449999988</v>
      </c>
      <c r="AR301" s="89">
        <v>18826560.179999989</v>
      </c>
      <c r="AS301" s="89">
        <v>19207808.34999999</v>
      </c>
      <c r="AT301" s="89">
        <v>19471615.629999992</v>
      </c>
      <c r="AU301" s="89">
        <v>17574854.43999999</v>
      </c>
      <c r="AV301" s="89">
        <v>17733229.649999991</v>
      </c>
      <c r="AW301" s="89">
        <v>18109863.59999999</v>
      </c>
      <c r="AX301" s="89">
        <v>18493490.219999991</v>
      </c>
      <c r="AY301" s="89">
        <v>18839242.809999991</v>
      </c>
      <c r="AZ301" s="89">
        <v>19522461.789999992</v>
      </c>
      <c r="BA301" s="89">
        <v>20083519.719999991</v>
      </c>
      <c r="BB301" s="89">
        <v>21126614.679999992</v>
      </c>
      <c r="BC301" s="89">
        <v>22093438.569999993</v>
      </c>
      <c r="BD301" s="89">
        <v>23208757.589999992</v>
      </c>
      <c r="BE301" s="89">
        <v>24340499.959999993</v>
      </c>
      <c r="BF301" s="89">
        <v>25170145.519999996</v>
      </c>
      <c r="BG301" s="89">
        <v>26228406.809999995</v>
      </c>
      <c r="BH301" s="89">
        <v>27191575.699999996</v>
      </c>
      <c r="BI301" s="89">
        <v>28268124.439999994</v>
      </c>
      <c r="BJ301" s="89">
        <v>29300235.339999996</v>
      </c>
      <c r="BK301" s="89">
        <v>30466506.949999996</v>
      </c>
      <c r="BL301" s="89">
        <v>29721868.819999993</v>
      </c>
      <c r="BM301" s="89">
        <v>30616579.889999993</v>
      </c>
      <c r="BN301" s="89">
        <v>31696951.809999991</v>
      </c>
      <c r="BO301" s="89">
        <v>32593111.249999993</v>
      </c>
      <c r="BP301" s="89">
        <v>33684950.309999987</v>
      </c>
      <c r="BQ301" s="89">
        <v>34827186.209999986</v>
      </c>
      <c r="BR301" s="89">
        <v>35884622.039999992</v>
      </c>
      <c r="BS301" s="89">
        <v>36935573.729999989</v>
      </c>
      <c r="BT301" s="89">
        <v>37874612.699999996</v>
      </c>
      <c r="BU301" s="89">
        <v>38687593.890000001</v>
      </c>
      <c r="BV301" s="89">
        <v>39735247.189999998</v>
      </c>
      <c r="BW301" s="89">
        <v>40697391.890000001</v>
      </c>
      <c r="BX301" s="111">
        <v>22736268.879999995</v>
      </c>
      <c r="BY301" s="111">
        <v>25138803.880000003</v>
      </c>
      <c r="BZ301" s="111">
        <v>18475759.52</v>
      </c>
      <c r="CA301" s="111">
        <v>18839242.809999991</v>
      </c>
      <c r="CB301" s="111">
        <v>30466506.949999996</v>
      </c>
      <c r="CC301" s="111">
        <v>40697391.890000001</v>
      </c>
      <c r="CD301" s="112">
        <v>21303457.41</v>
      </c>
      <c r="CE301" s="112">
        <v>23653265.82</v>
      </c>
      <c r="CF301" s="112">
        <v>24586568.800000001</v>
      </c>
      <c r="CG301" s="112">
        <v>18537131.559999999</v>
      </c>
      <c r="CH301" s="112">
        <v>24295348.449999999</v>
      </c>
      <c r="CI301" s="112">
        <v>34878630.509999998</v>
      </c>
    </row>
    <row r="302" spans="1:87" x14ac:dyDescent="0.3">
      <c r="A302" s="189">
        <v>39725</v>
      </c>
      <c r="B302" s="180" t="s">
        <v>612</v>
      </c>
      <c r="C302" s="72">
        <v>26276592.61999999</v>
      </c>
      <c r="D302" s="89">
        <v>26265146.499999989</v>
      </c>
      <c r="E302" s="89">
        <v>26333075.879999988</v>
      </c>
      <c r="F302" s="89">
        <v>26428507.839999985</v>
      </c>
      <c r="G302" s="89">
        <v>26414666.749999981</v>
      </c>
      <c r="H302" s="89">
        <v>26427353.439999983</v>
      </c>
      <c r="I302" s="89">
        <v>26524085.949999981</v>
      </c>
      <c r="J302" s="89">
        <v>26600583.769999981</v>
      </c>
      <c r="K302" s="89">
        <v>26699039.48999998</v>
      </c>
      <c r="L302" s="89">
        <v>26607835.139999978</v>
      </c>
      <c r="M302" s="89">
        <v>26664303.96999998</v>
      </c>
      <c r="N302" s="89">
        <v>26766256.769999981</v>
      </c>
      <c r="O302" s="89">
        <v>26870945.069999985</v>
      </c>
      <c r="P302" s="89">
        <v>26943480.219999984</v>
      </c>
      <c r="Q302" s="89">
        <v>26960164.669999983</v>
      </c>
      <c r="R302" s="89">
        <v>27023068.119999982</v>
      </c>
      <c r="S302" s="89">
        <v>27108908.719999984</v>
      </c>
      <c r="T302" s="89">
        <v>27181558.869999982</v>
      </c>
      <c r="U302" s="89">
        <v>27260913.169999983</v>
      </c>
      <c r="V302" s="89">
        <v>27318398.799999982</v>
      </c>
      <c r="W302" s="89">
        <v>27373504.899999984</v>
      </c>
      <c r="X302" s="89">
        <v>27440318.819999985</v>
      </c>
      <c r="Y302" s="89">
        <v>27536742.009999987</v>
      </c>
      <c r="Z302" s="89">
        <v>27576913.479999989</v>
      </c>
      <c r="AA302" s="89">
        <v>27439427.159999989</v>
      </c>
      <c r="AB302" s="89">
        <v>27434844.979999986</v>
      </c>
      <c r="AC302" s="89">
        <v>27431491.339999985</v>
      </c>
      <c r="AD302" s="89">
        <v>27388666.229999982</v>
      </c>
      <c r="AE302" s="89">
        <v>27347459.019999981</v>
      </c>
      <c r="AF302" s="89">
        <v>25011159.729999982</v>
      </c>
      <c r="AG302" s="89">
        <v>24967695.349999979</v>
      </c>
      <c r="AH302" s="89">
        <v>24925848.869999979</v>
      </c>
      <c r="AI302" s="89">
        <v>24885620.28999998</v>
      </c>
      <c r="AJ302" s="89">
        <v>24913019.609999977</v>
      </c>
      <c r="AK302" s="89">
        <v>24942036.829999976</v>
      </c>
      <c r="AL302" s="89">
        <v>24972671.949999973</v>
      </c>
      <c r="AM302" s="89">
        <v>25004924.979999974</v>
      </c>
      <c r="AN302" s="89">
        <v>25100665.289999973</v>
      </c>
      <c r="AO302" s="89">
        <v>25197431.619999971</v>
      </c>
      <c r="AP302" s="89">
        <v>25295223.959999971</v>
      </c>
      <c r="AQ302" s="89">
        <v>25394042.31999997</v>
      </c>
      <c r="AR302" s="89">
        <v>25493886.689999968</v>
      </c>
      <c r="AS302" s="89">
        <v>25594757.079999968</v>
      </c>
      <c r="AT302" s="89">
        <v>25696653.489999969</v>
      </c>
      <c r="AU302" s="89">
        <v>25799575.909999967</v>
      </c>
      <c r="AV302" s="89">
        <v>25903524.349999964</v>
      </c>
      <c r="AW302" s="89">
        <v>26008498.799999963</v>
      </c>
      <c r="AX302" s="89">
        <v>26114499.269999962</v>
      </c>
      <c r="AY302" s="89">
        <v>25910525.749999963</v>
      </c>
      <c r="AZ302" s="89">
        <v>26128802.509999964</v>
      </c>
      <c r="BA302" s="89">
        <v>26347079.269999966</v>
      </c>
      <c r="BB302" s="89">
        <v>26565356.029999968</v>
      </c>
      <c r="BC302" s="89">
        <v>26783632.789999969</v>
      </c>
      <c r="BD302" s="89">
        <v>27001909.549999971</v>
      </c>
      <c r="BE302" s="89">
        <v>27220186.309999973</v>
      </c>
      <c r="BF302" s="89">
        <v>27438463.069999974</v>
      </c>
      <c r="BG302" s="89">
        <v>27656739.829999976</v>
      </c>
      <c r="BH302" s="89">
        <v>26798584.329999976</v>
      </c>
      <c r="BI302" s="89">
        <v>27006787.879999977</v>
      </c>
      <c r="BJ302" s="89">
        <v>27215186.319999978</v>
      </c>
      <c r="BK302" s="89">
        <v>27112779.639999978</v>
      </c>
      <c r="BL302" s="89">
        <v>27344914.159999978</v>
      </c>
      <c r="BM302" s="89">
        <v>27577048.679999977</v>
      </c>
      <c r="BN302" s="89">
        <v>27809183.199999977</v>
      </c>
      <c r="BO302" s="89">
        <v>28041317.719999976</v>
      </c>
      <c r="BP302" s="89">
        <v>28273452.239999976</v>
      </c>
      <c r="BQ302" s="89">
        <v>28505586.759999976</v>
      </c>
      <c r="BR302" s="89">
        <v>28737721.279999975</v>
      </c>
      <c r="BS302" s="89">
        <v>28969855.799999975</v>
      </c>
      <c r="BT302" s="89">
        <v>29201990.319999974</v>
      </c>
      <c r="BU302" s="89">
        <v>29434124.839999974</v>
      </c>
      <c r="BV302" s="89">
        <v>29666259.359999973</v>
      </c>
      <c r="BW302" s="89">
        <v>29487393.879999973</v>
      </c>
      <c r="BX302" s="111">
        <v>26870945.069999985</v>
      </c>
      <c r="BY302" s="111">
        <v>27439427.159999989</v>
      </c>
      <c r="BZ302" s="111">
        <v>25004924.979999974</v>
      </c>
      <c r="CA302" s="111">
        <v>25910525.749999963</v>
      </c>
      <c r="CB302" s="111">
        <v>27112779.639999978</v>
      </c>
      <c r="CC302" s="111">
        <v>29487393.879999973</v>
      </c>
      <c r="CD302" s="112">
        <v>26529107.170000002</v>
      </c>
      <c r="CE302" s="112">
        <v>27233411.079999998</v>
      </c>
      <c r="CF302" s="112">
        <v>25897297.41</v>
      </c>
      <c r="CG302" s="112">
        <v>25578016.120000001</v>
      </c>
      <c r="CH302" s="112">
        <v>26860464.100000001</v>
      </c>
      <c r="CI302" s="112">
        <v>28473971.379999999</v>
      </c>
    </row>
    <row r="303" spans="1:87" x14ac:dyDescent="0.3">
      <c r="A303" s="189">
        <v>39800</v>
      </c>
      <c r="B303" s="180" t="s">
        <v>613</v>
      </c>
      <c r="C303" s="72">
        <v>1646878.72</v>
      </c>
      <c r="D303" s="89">
        <v>1614352.59</v>
      </c>
      <c r="E303" s="89">
        <v>1677132.7000000002</v>
      </c>
      <c r="F303" s="89">
        <v>1740426.6600000001</v>
      </c>
      <c r="G303" s="89">
        <v>1803552.8900000001</v>
      </c>
      <c r="H303" s="89">
        <v>1807173.0000000002</v>
      </c>
      <c r="I303" s="89">
        <v>1864191.3100000003</v>
      </c>
      <c r="J303" s="89">
        <v>1922615.3800000004</v>
      </c>
      <c r="K303" s="89">
        <v>1979917.2900000003</v>
      </c>
      <c r="L303" s="89">
        <v>2032091.6700000002</v>
      </c>
      <c r="M303" s="89">
        <v>2089596.3900000001</v>
      </c>
      <c r="N303" s="89">
        <v>2147136.71</v>
      </c>
      <c r="O303" s="89">
        <v>2205720.2000000002</v>
      </c>
      <c r="P303" s="89">
        <v>2267237.33</v>
      </c>
      <c r="Q303" s="89">
        <v>2308865.4</v>
      </c>
      <c r="R303" s="89">
        <v>2370506.98</v>
      </c>
      <c r="S303" s="89">
        <v>2432986.87</v>
      </c>
      <c r="T303" s="89">
        <v>2495466.7600000002</v>
      </c>
      <c r="U303" s="89">
        <v>2557946.6500000004</v>
      </c>
      <c r="V303" s="89">
        <v>2447431.5500000003</v>
      </c>
      <c r="W303" s="89">
        <v>2507861.6100000003</v>
      </c>
      <c r="X303" s="89">
        <v>2565924.3100000005</v>
      </c>
      <c r="Y303" s="89">
        <v>2626326.1600000006</v>
      </c>
      <c r="Z303" s="89">
        <v>2686728.0100000007</v>
      </c>
      <c r="AA303" s="89">
        <v>2747129.8600000008</v>
      </c>
      <c r="AB303" s="89">
        <v>2686606.7400000007</v>
      </c>
      <c r="AC303" s="89">
        <v>2725929.1900000004</v>
      </c>
      <c r="AD303" s="89">
        <v>2771837.2900000005</v>
      </c>
      <c r="AE303" s="89">
        <v>2832710.4800000004</v>
      </c>
      <c r="AF303" s="89">
        <v>2692818.3100000005</v>
      </c>
      <c r="AG303" s="89">
        <v>2688079.9700000007</v>
      </c>
      <c r="AH303" s="89">
        <v>2745807.3500000006</v>
      </c>
      <c r="AI303" s="89">
        <v>2727523.2200000007</v>
      </c>
      <c r="AJ303" s="89">
        <v>2784344.7900000005</v>
      </c>
      <c r="AK303" s="89">
        <v>2757777.6300000004</v>
      </c>
      <c r="AL303" s="89">
        <v>2718361.8200000003</v>
      </c>
      <c r="AM303" s="89">
        <v>2759559.1400000006</v>
      </c>
      <c r="AN303" s="89">
        <v>2824935.3500000006</v>
      </c>
      <c r="AO303" s="89">
        <v>2885523.2300000004</v>
      </c>
      <c r="AP303" s="89">
        <v>2724783.2100000004</v>
      </c>
      <c r="AQ303" s="89">
        <v>2585243.08</v>
      </c>
      <c r="AR303" s="89">
        <v>2645459.2200000002</v>
      </c>
      <c r="AS303" s="89">
        <v>2682492.5100000002</v>
      </c>
      <c r="AT303" s="89">
        <v>2742432.39</v>
      </c>
      <c r="AU303" s="89">
        <v>2758371.19</v>
      </c>
      <c r="AV303" s="89">
        <v>2817786.73</v>
      </c>
      <c r="AW303" s="89">
        <v>2851892.58</v>
      </c>
      <c r="AX303" s="89">
        <v>3002461.13</v>
      </c>
      <c r="AY303" s="89">
        <v>3196153.84</v>
      </c>
      <c r="AZ303" s="89">
        <v>3346272.01</v>
      </c>
      <c r="BA303" s="89">
        <v>3527594.55</v>
      </c>
      <c r="BB303" s="89">
        <v>3732216.84</v>
      </c>
      <c r="BC303" s="89">
        <v>3979801.8099999996</v>
      </c>
      <c r="BD303" s="89">
        <v>4265007.5999999996</v>
      </c>
      <c r="BE303" s="89">
        <v>4510994.8199999994</v>
      </c>
      <c r="BF303" s="89">
        <v>4752950.4399999995</v>
      </c>
      <c r="BG303" s="89">
        <v>5037179.0399999991</v>
      </c>
      <c r="BH303" s="89">
        <v>4714648.8399999989</v>
      </c>
      <c r="BI303" s="89">
        <v>4934006.0199999986</v>
      </c>
      <c r="BJ303" s="89">
        <v>5210317.1899999985</v>
      </c>
      <c r="BK303" s="89">
        <v>5469606.9099999983</v>
      </c>
      <c r="BL303" s="89">
        <v>5754846.1699999981</v>
      </c>
      <c r="BM303" s="89">
        <v>6042071.1699999981</v>
      </c>
      <c r="BN303" s="89">
        <v>6335261.0299999984</v>
      </c>
      <c r="BO303" s="89">
        <v>6633904.3999999985</v>
      </c>
      <c r="BP303" s="89">
        <v>6920506.7199999988</v>
      </c>
      <c r="BQ303" s="89">
        <v>7220106.8699999992</v>
      </c>
      <c r="BR303" s="89">
        <v>7519707.0199999996</v>
      </c>
      <c r="BS303" s="89">
        <v>7531470.6299999999</v>
      </c>
      <c r="BT303" s="89">
        <v>7827640.7299999995</v>
      </c>
      <c r="BU303" s="89">
        <v>8077895.2899999991</v>
      </c>
      <c r="BV303" s="89">
        <v>8368336.21</v>
      </c>
      <c r="BW303" s="89">
        <v>8663897.3900000006</v>
      </c>
      <c r="BX303" s="111">
        <v>2205720.2000000002</v>
      </c>
      <c r="BY303" s="111">
        <v>2747129.8600000008</v>
      </c>
      <c r="BZ303" s="111">
        <v>2759559.1400000006</v>
      </c>
      <c r="CA303" s="111">
        <v>3196153.84</v>
      </c>
      <c r="CB303" s="111">
        <v>5469606.9099999983</v>
      </c>
      <c r="CC303" s="111">
        <v>8663897.3900000006</v>
      </c>
      <c r="CD303" s="112">
        <v>1886983.5</v>
      </c>
      <c r="CE303" s="112">
        <v>2478471.67</v>
      </c>
      <c r="CF303" s="112">
        <v>2741421.98</v>
      </c>
      <c r="CG303" s="112">
        <v>2805930.28</v>
      </c>
      <c r="CH303" s="112">
        <v>4359749.99</v>
      </c>
      <c r="CI303" s="112">
        <v>7105019.2699999996</v>
      </c>
    </row>
    <row r="304" spans="1:87" x14ac:dyDescent="0.3">
      <c r="A304" s="189">
        <v>39910</v>
      </c>
      <c r="B304" s="180" t="s">
        <v>614</v>
      </c>
      <c r="C304" s="72">
        <v>116162.70999999999</v>
      </c>
      <c r="D304" s="89">
        <v>117254.15999999999</v>
      </c>
      <c r="E304" s="89">
        <v>118345.60999999999</v>
      </c>
      <c r="F304" s="89">
        <v>119437.04999999999</v>
      </c>
      <c r="G304" s="89">
        <v>120528.48999999999</v>
      </c>
      <c r="H304" s="89">
        <v>121619.93999999999</v>
      </c>
      <c r="I304" s="89">
        <v>122711.37999999999</v>
      </c>
      <c r="J304" s="89">
        <v>123802.82999999999</v>
      </c>
      <c r="K304" s="89">
        <v>124894.27999999998</v>
      </c>
      <c r="L304" s="89">
        <v>125985.71999999999</v>
      </c>
      <c r="M304" s="89">
        <v>127077.16999999998</v>
      </c>
      <c r="N304" s="89">
        <v>128168.60999999999</v>
      </c>
      <c r="O304" s="89">
        <v>129260.04999999999</v>
      </c>
      <c r="P304" s="89">
        <v>130224.63999999998</v>
      </c>
      <c r="Q304" s="89">
        <v>131189.22999999998</v>
      </c>
      <c r="R304" s="89">
        <v>132153.81999999998</v>
      </c>
      <c r="S304" s="89">
        <v>133118.40999999997</v>
      </c>
      <c r="T304" s="89">
        <v>134082.99999999997</v>
      </c>
      <c r="U304" s="89">
        <v>135047.58999999997</v>
      </c>
      <c r="V304" s="89">
        <v>136012.17999999996</v>
      </c>
      <c r="W304" s="89">
        <v>136976.76999999996</v>
      </c>
      <c r="X304" s="89">
        <v>137941.35999999996</v>
      </c>
      <c r="Y304" s="89">
        <v>138905.94999999995</v>
      </c>
      <c r="Z304" s="89">
        <v>139870.53999999995</v>
      </c>
      <c r="AA304" s="89">
        <v>140835.12999999995</v>
      </c>
      <c r="AB304" s="89">
        <v>141799.71999999994</v>
      </c>
      <c r="AC304" s="89">
        <v>142764.30999999994</v>
      </c>
      <c r="AD304" s="89">
        <v>143728.89999999994</v>
      </c>
      <c r="AE304" s="89">
        <v>144693.48999999993</v>
      </c>
      <c r="AF304" s="89">
        <v>145658.07999999993</v>
      </c>
      <c r="AG304" s="89">
        <v>146622.66999999993</v>
      </c>
      <c r="AH304" s="89">
        <v>147587.25999999992</v>
      </c>
      <c r="AI304" s="89">
        <v>148551.84999999992</v>
      </c>
      <c r="AJ304" s="89">
        <v>149516.43999999992</v>
      </c>
      <c r="AK304" s="89">
        <v>150481.02999999991</v>
      </c>
      <c r="AL304" s="89">
        <v>151445.61999999991</v>
      </c>
      <c r="AM304" s="89">
        <v>152410.2099999999</v>
      </c>
      <c r="AN304" s="89">
        <v>153374.7999999999</v>
      </c>
      <c r="AO304" s="89">
        <v>154339.3899999999</v>
      </c>
      <c r="AP304" s="89">
        <v>155303.97999999989</v>
      </c>
      <c r="AQ304" s="89">
        <v>156268.56999999989</v>
      </c>
      <c r="AR304" s="89">
        <v>157233.15999999989</v>
      </c>
      <c r="AS304" s="89">
        <v>158197.74999999988</v>
      </c>
      <c r="AT304" s="89">
        <v>159162.33999999988</v>
      </c>
      <c r="AU304" s="89">
        <v>160126.92999999988</v>
      </c>
      <c r="AV304" s="89">
        <v>161091.51999999987</v>
      </c>
      <c r="AW304" s="89">
        <v>162056.10999999987</v>
      </c>
      <c r="AX304" s="89">
        <v>163020.69999999987</v>
      </c>
      <c r="AY304" s="89">
        <v>163985.28999999986</v>
      </c>
      <c r="AZ304" s="89">
        <v>164949.87999999986</v>
      </c>
      <c r="BA304" s="89">
        <v>165914.46999999986</v>
      </c>
      <c r="BB304" s="89">
        <v>166879.05999999985</v>
      </c>
      <c r="BC304" s="89">
        <v>167843.64999999985</v>
      </c>
      <c r="BD304" s="89">
        <v>168808.23999999985</v>
      </c>
      <c r="BE304" s="89">
        <v>169772.82999999984</v>
      </c>
      <c r="BF304" s="89">
        <v>170737.41999999984</v>
      </c>
      <c r="BG304" s="89">
        <v>171702.00999999983</v>
      </c>
      <c r="BH304" s="89">
        <v>172666.59999999983</v>
      </c>
      <c r="BI304" s="89">
        <v>173631.18999999983</v>
      </c>
      <c r="BJ304" s="89">
        <v>174595.77999999982</v>
      </c>
      <c r="BK304" s="89">
        <v>175560.36999999982</v>
      </c>
      <c r="BL304" s="89">
        <v>176524.95999999982</v>
      </c>
      <c r="BM304" s="89">
        <v>177489.54999999981</v>
      </c>
      <c r="BN304" s="89">
        <v>178454.13999999981</v>
      </c>
      <c r="BO304" s="89">
        <v>179418.72999999981</v>
      </c>
      <c r="BP304" s="89">
        <v>180383.3199999998</v>
      </c>
      <c r="BQ304" s="89">
        <v>181347.9099999998</v>
      </c>
      <c r="BR304" s="89">
        <v>182312.4999999998</v>
      </c>
      <c r="BS304" s="89">
        <v>183277.08999999979</v>
      </c>
      <c r="BT304" s="89">
        <v>184241.67999999979</v>
      </c>
      <c r="BU304" s="89">
        <v>185206.26999999979</v>
      </c>
      <c r="BV304" s="89">
        <v>186170.85999999978</v>
      </c>
      <c r="BW304" s="89">
        <v>187135.44999999978</v>
      </c>
      <c r="BX304" s="111">
        <v>129260.04999999999</v>
      </c>
      <c r="BY304" s="111">
        <v>140835.12999999995</v>
      </c>
      <c r="BZ304" s="111">
        <v>152410.2099999999</v>
      </c>
      <c r="CA304" s="111">
        <v>163985.28999999986</v>
      </c>
      <c r="CB304" s="111">
        <v>175560.36999999982</v>
      </c>
      <c r="CC304" s="111">
        <v>187135.44999999978</v>
      </c>
      <c r="CD304" s="112">
        <v>122711.38</v>
      </c>
      <c r="CE304" s="112">
        <v>135047.59</v>
      </c>
      <c r="CF304" s="112">
        <v>146622.67000000001</v>
      </c>
      <c r="CG304" s="112">
        <v>158197.75</v>
      </c>
      <c r="CH304" s="112">
        <v>169772.83</v>
      </c>
      <c r="CI304" s="112">
        <v>181347.91</v>
      </c>
    </row>
    <row r="305" spans="1:87" x14ac:dyDescent="0.3">
      <c r="A305" s="189"/>
      <c r="C305" s="180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  <c r="AA305" s="89"/>
      <c r="AB305" s="89"/>
      <c r="AC305" s="89"/>
      <c r="AD305" s="89"/>
      <c r="AE305" s="89"/>
      <c r="AF305" s="89"/>
      <c r="AG305" s="89"/>
      <c r="AH305" s="89"/>
      <c r="AI305" s="89"/>
      <c r="AJ305" s="89"/>
      <c r="AK305" s="89"/>
      <c r="AL305" s="89"/>
      <c r="AM305" s="89"/>
      <c r="AN305" s="89"/>
      <c r="AO305" s="89"/>
      <c r="AP305" s="89"/>
      <c r="AQ305" s="89"/>
      <c r="AR305" s="89"/>
      <c r="AS305" s="89"/>
      <c r="AT305" s="89"/>
      <c r="AU305" s="89"/>
      <c r="AV305" s="89"/>
      <c r="AW305" s="89"/>
      <c r="AX305" s="89"/>
      <c r="AY305" s="89"/>
      <c r="AZ305" s="89"/>
      <c r="BA305" s="89"/>
      <c r="BB305" s="89"/>
      <c r="BC305" s="89"/>
      <c r="BD305" s="89"/>
      <c r="BE305" s="89"/>
      <c r="BF305" s="89"/>
      <c r="BG305" s="89"/>
      <c r="BH305" s="89"/>
      <c r="BI305" s="89"/>
      <c r="BJ305" s="89"/>
      <c r="BK305" s="89"/>
      <c r="BL305" s="89"/>
      <c r="BM305" s="89"/>
      <c r="BN305" s="89"/>
      <c r="BO305" s="89"/>
      <c r="BP305" s="89"/>
      <c r="BQ305" s="89"/>
      <c r="BR305" s="89"/>
      <c r="BS305" s="89"/>
      <c r="BT305" s="89"/>
      <c r="BU305" s="89"/>
      <c r="BV305" s="89"/>
      <c r="BW305" s="89"/>
      <c r="BX305" s="114"/>
      <c r="BY305" s="114"/>
      <c r="BZ305" s="114"/>
      <c r="CA305" s="114"/>
      <c r="CB305" s="114"/>
      <c r="CC305" s="114"/>
      <c r="CD305" s="112"/>
      <c r="CE305" s="112"/>
      <c r="CF305" s="112"/>
      <c r="CG305" s="112"/>
      <c r="CH305" s="112"/>
      <c r="CI305" s="112"/>
    </row>
    <row r="306" spans="1:87" x14ac:dyDescent="0.3">
      <c r="A306" s="189"/>
      <c r="C306" s="180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  <c r="AA306" s="89"/>
      <c r="AB306" s="89"/>
      <c r="AC306" s="89"/>
      <c r="AD306" s="89"/>
      <c r="AE306" s="89"/>
      <c r="AF306" s="89"/>
      <c r="AG306" s="89"/>
      <c r="AH306" s="89"/>
      <c r="AI306" s="89"/>
      <c r="AJ306" s="89"/>
      <c r="AK306" s="89"/>
      <c r="AL306" s="89"/>
      <c r="AM306" s="89"/>
      <c r="AN306" s="89"/>
      <c r="AO306" s="89"/>
      <c r="AP306" s="89"/>
      <c r="AQ306" s="89"/>
      <c r="AR306" s="89"/>
      <c r="AS306" s="89"/>
      <c r="AT306" s="89"/>
      <c r="AU306" s="89"/>
      <c r="AV306" s="89"/>
      <c r="AW306" s="89"/>
      <c r="AX306" s="89"/>
      <c r="AY306" s="89"/>
      <c r="AZ306" s="89"/>
      <c r="BA306" s="89"/>
      <c r="BB306" s="89"/>
      <c r="BC306" s="89"/>
      <c r="BD306" s="89"/>
      <c r="BE306" s="89"/>
      <c r="BF306" s="89"/>
      <c r="BG306" s="89"/>
      <c r="BH306" s="89"/>
      <c r="BI306" s="89"/>
      <c r="BJ306" s="89"/>
      <c r="BK306" s="89"/>
      <c r="BL306" s="89"/>
      <c r="BM306" s="89"/>
      <c r="BN306" s="89"/>
      <c r="BO306" s="89"/>
      <c r="BP306" s="89"/>
      <c r="BQ306" s="89"/>
      <c r="BR306" s="89"/>
      <c r="BS306" s="89"/>
      <c r="BT306" s="89"/>
      <c r="BU306" s="89"/>
      <c r="BV306" s="89"/>
      <c r="BW306" s="89"/>
      <c r="BX306" s="114"/>
      <c r="BY306" s="114"/>
      <c r="BZ306" s="114"/>
      <c r="CA306" s="114"/>
      <c r="CB306" s="114"/>
      <c r="CC306" s="114"/>
      <c r="CD306" s="112"/>
      <c r="CE306" s="112"/>
      <c r="CF306" s="112"/>
      <c r="CG306" s="112"/>
      <c r="CH306" s="112"/>
      <c r="CI306" s="112"/>
    </row>
    <row r="307" spans="1:87" x14ac:dyDescent="0.3">
      <c r="A307" s="189"/>
      <c r="C307" s="180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  <c r="AA307" s="89"/>
      <c r="AB307" s="89"/>
      <c r="AC307" s="89"/>
      <c r="AD307" s="89"/>
      <c r="AE307" s="89"/>
      <c r="AF307" s="89"/>
      <c r="AG307" s="89"/>
      <c r="AH307" s="89"/>
      <c r="AI307" s="89"/>
      <c r="AJ307" s="89"/>
      <c r="AK307" s="89"/>
      <c r="AL307" s="89"/>
      <c r="AM307" s="89"/>
      <c r="AN307" s="89"/>
      <c r="AO307" s="89"/>
      <c r="AP307" s="89"/>
      <c r="AQ307" s="89"/>
      <c r="AR307" s="89"/>
      <c r="AS307" s="89"/>
      <c r="AT307" s="89"/>
      <c r="AU307" s="89"/>
      <c r="AV307" s="89"/>
      <c r="AW307" s="89"/>
      <c r="AX307" s="89"/>
      <c r="AY307" s="89"/>
      <c r="AZ307" s="89"/>
      <c r="BA307" s="89"/>
      <c r="BB307" s="89"/>
      <c r="BC307" s="89"/>
      <c r="BD307" s="89"/>
      <c r="BE307" s="89"/>
      <c r="BF307" s="89"/>
      <c r="BG307" s="89"/>
      <c r="BH307" s="89"/>
      <c r="BI307" s="89"/>
      <c r="BJ307" s="89"/>
      <c r="BK307" s="89"/>
      <c r="BL307" s="89"/>
      <c r="BM307" s="89"/>
      <c r="BN307" s="89"/>
      <c r="BO307" s="89"/>
      <c r="BP307" s="89"/>
      <c r="BQ307" s="89"/>
      <c r="BR307" s="89"/>
      <c r="BS307" s="89"/>
      <c r="BT307" s="89"/>
      <c r="BU307" s="89"/>
      <c r="BV307" s="89"/>
      <c r="BW307" s="89"/>
      <c r="BX307" s="114"/>
      <c r="BY307" s="114"/>
      <c r="BZ307" s="114"/>
      <c r="CA307" s="114"/>
      <c r="CB307" s="114"/>
      <c r="CC307" s="114"/>
      <c r="CD307" s="112"/>
      <c r="CE307" s="112"/>
      <c r="CF307" s="112"/>
      <c r="CG307" s="112"/>
      <c r="CH307" s="112"/>
      <c r="CI307" s="112"/>
    </row>
    <row r="308" spans="1:87" x14ac:dyDescent="0.3">
      <c r="A308" s="189"/>
      <c r="C308" s="180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  <c r="AA308" s="89"/>
      <c r="AB308" s="89"/>
      <c r="AC308" s="89"/>
      <c r="AD308" s="89"/>
      <c r="AE308" s="89"/>
      <c r="AF308" s="89"/>
      <c r="AG308" s="89"/>
      <c r="AH308" s="89"/>
      <c r="AI308" s="89"/>
      <c r="AJ308" s="89"/>
      <c r="AK308" s="89"/>
      <c r="AL308" s="89"/>
      <c r="AM308" s="89"/>
      <c r="AN308" s="89"/>
      <c r="AO308" s="89"/>
      <c r="AP308" s="89"/>
      <c r="AQ308" s="89"/>
      <c r="AR308" s="89"/>
      <c r="AS308" s="89"/>
      <c r="AT308" s="89"/>
      <c r="AU308" s="89"/>
      <c r="AV308" s="89"/>
      <c r="AW308" s="89"/>
      <c r="AX308" s="89"/>
      <c r="AY308" s="89"/>
      <c r="AZ308" s="89"/>
      <c r="BA308" s="89"/>
      <c r="BB308" s="89"/>
      <c r="BC308" s="89"/>
      <c r="BD308" s="89"/>
      <c r="BE308" s="89"/>
      <c r="BF308" s="89"/>
      <c r="BG308" s="89"/>
      <c r="BH308" s="89"/>
      <c r="BI308" s="89"/>
      <c r="BJ308" s="89"/>
      <c r="BK308" s="89"/>
      <c r="BL308" s="89"/>
      <c r="BM308" s="89"/>
      <c r="BN308" s="89"/>
      <c r="BO308" s="89"/>
      <c r="BP308" s="89"/>
      <c r="BQ308" s="89"/>
      <c r="BR308" s="89"/>
      <c r="BS308" s="89"/>
      <c r="BT308" s="89"/>
      <c r="BU308" s="89"/>
      <c r="BV308" s="89"/>
      <c r="BW308" s="89"/>
      <c r="BX308" s="114"/>
      <c r="BY308" s="114"/>
      <c r="BZ308" s="114"/>
      <c r="CA308" s="114"/>
      <c r="CB308" s="114"/>
      <c r="CC308" s="114"/>
      <c r="CD308" s="112"/>
      <c r="CE308" s="112"/>
      <c r="CF308" s="112"/>
      <c r="CG308" s="112"/>
      <c r="CH308" s="112"/>
      <c r="CI308" s="112"/>
    </row>
    <row r="309" spans="1:87" x14ac:dyDescent="0.3">
      <c r="A309" s="189"/>
      <c r="C309" s="180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  <c r="AA309" s="89"/>
      <c r="AB309" s="89"/>
      <c r="AC309" s="89"/>
      <c r="AD309" s="89"/>
      <c r="AE309" s="89"/>
      <c r="AF309" s="89"/>
      <c r="AG309" s="89"/>
      <c r="AH309" s="89"/>
      <c r="AI309" s="89"/>
      <c r="AJ309" s="89"/>
      <c r="AK309" s="89"/>
      <c r="AL309" s="89"/>
      <c r="AM309" s="89"/>
      <c r="AN309" s="89"/>
      <c r="AO309" s="89"/>
      <c r="AP309" s="89"/>
      <c r="AQ309" s="89"/>
      <c r="AR309" s="89"/>
      <c r="AS309" s="89"/>
      <c r="AT309" s="89"/>
      <c r="AU309" s="89"/>
      <c r="AV309" s="89"/>
      <c r="AW309" s="89"/>
      <c r="AX309" s="89"/>
      <c r="AY309" s="89"/>
      <c r="AZ309" s="89"/>
      <c r="BA309" s="89"/>
      <c r="BB309" s="89"/>
      <c r="BC309" s="89"/>
      <c r="BD309" s="89"/>
      <c r="BE309" s="89"/>
      <c r="BF309" s="89"/>
      <c r="BG309" s="89"/>
      <c r="BH309" s="89"/>
      <c r="BI309" s="89"/>
      <c r="BJ309" s="89"/>
      <c r="BK309" s="89"/>
      <c r="BL309" s="89"/>
      <c r="BM309" s="89"/>
      <c r="BN309" s="89"/>
      <c r="BO309" s="89"/>
      <c r="BP309" s="89"/>
      <c r="BQ309" s="89"/>
      <c r="BR309" s="89"/>
      <c r="BS309" s="89"/>
      <c r="BT309" s="89"/>
      <c r="BU309" s="89"/>
      <c r="BV309" s="89"/>
      <c r="BW309" s="89"/>
      <c r="BX309" s="114"/>
      <c r="BY309" s="114"/>
      <c r="BZ309" s="114"/>
      <c r="CA309" s="114"/>
      <c r="CB309" s="114"/>
      <c r="CC309" s="114"/>
      <c r="CD309" s="112"/>
      <c r="CE309" s="112"/>
      <c r="CF309" s="112"/>
      <c r="CG309" s="112"/>
      <c r="CH309" s="112"/>
      <c r="CI309" s="112"/>
    </row>
    <row r="310" spans="1:87" ht="15" thickBot="1" x14ac:dyDescent="0.35">
      <c r="A310" s="69"/>
      <c r="B310" s="74" t="s">
        <v>615</v>
      </c>
      <c r="C310" s="75">
        <v>3460649480.7499986</v>
      </c>
      <c r="D310" s="75">
        <v>3484082245.9899993</v>
      </c>
      <c r="E310" s="75">
        <v>3504189547.3600001</v>
      </c>
      <c r="F310" s="75">
        <v>3503987538.4300013</v>
      </c>
      <c r="G310" s="75">
        <v>3525854437.0200014</v>
      </c>
      <c r="H310" s="75">
        <v>3549742586.7499995</v>
      </c>
      <c r="I310" s="75">
        <v>3576032352.9199982</v>
      </c>
      <c r="J310" s="75">
        <v>3604619985.0699997</v>
      </c>
      <c r="K310" s="75">
        <v>3626365915.8199983</v>
      </c>
      <c r="L310" s="75">
        <v>3655459968.9199991</v>
      </c>
      <c r="M310" s="75">
        <v>3672880325.1499991</v>
      </c>
      <c r="N310" s="75">
        <v>3695176921.420001</v>
      </c>
      <c r="O310" s="75">
        <v>3713626049.6800017</v>
      </c>
      <c r="P310" s="75">
        <v>3737787237.2199979</v>
      </c>
      <c r="Q310" s="75">
        <v>3755362774.6300006</v>
      </c>
      <c r="R310" s="75">
        <v>3769618830.4799991</v>
      </c>
      <c r="S310" s="75">
        <v>3793839176.0199995</v>
      </c>
      <c r="T310" s="75">
        <v>3795853927.7300005</v>
      </c>
      <c r="U310" s="75">
        <v>3819527567.4099998</v>
      </c>
      <c r="V310" s="75">
        <v>3846455539.7500005</v>
      </c>
      <c r="W310" s="75">
        <v>3874172278.440001</v>
      </c>
      <c r="X310" s="75">
        <v>3903351985.0900016</v>
      </c>
      <c r="Y310" s="75">
        <v>3934721575.6100006</v>
      </c>
      <c r="Z310" s="75">
        <v>3967504456.6999969</v>
      </c>
      <c r="AA310" s="75">
        <v>3988243071.1099992</v>
      </c>
      <c r="AB310" s="75">
        <v>4012775655.4100003</v>
      </c>
      <c r="AC310" s="75">
        <v>4048946285.5300012</v>
      </c>
      <c r="AD310" s="75">
        <v>4082193630.0099983</v>
      </c>
      <c r="AE310" s="75">
        <v>4117459700.1100006</v>
      </c>
      <c r="AF310" s="75">
        <v>4134635688.5899992</v>
      </c>
      <c r="AG310" s="75">
        <v>4168422921.02</v>
      </c>
      <c r="AH310" s="75">
        <v>4204269220.9499998</v>
      </c>
      <c r="AI310" s="75">
        <v>4243625321.77</v>
      </c>
      <c r="AJ310" s="75">
        <v>4280556852.6600022</v>
      </c>
      <c r="AK310" s="75">
        <v>4310860915.7700005</v>
      </c>
      <c r="AL310" s="75">
        <v>4348839782.1399994</v>
      </c>
      <c r="AM310" s="75">
        <v>4370651907.8299999</v>
      </c>
      <c r="AN310" s="75">
        <v>4396691762.4399977</v>
      </c>
      <c r="AO310" s="75">
        <v>4433848253.6799994</v>
      </c>
      <c r="AP310" s="75">
        <v>4474168284.0299978</v>
      </c>
      <c r="AQ310" s="75">
        <v>4514361174.6099987</v>
      </c>
      <c r="AR310" s="75">
        <v>4540814110.7799997</v>
      </c>
      <c r="AS310" s="75">
        <v>4574695119.0299978</v>
      </c>
      <c r="AT310" s="75">
        <v>4614618630.0399981</v>
      </c>
      <c r="AU310" s="75">
        <v>4651771108.329998</v>
      </c>
      <c r="AV310" s="75">
        <v>4687349235.0100002</v>
      </c>
      <c r="AW310" s="75">
        <v>4726880627.2200022</v>
      </c>
      <c r="AX310" s="75">
        <v>4769432938.079999</v>
      </c>
      <c r="AY310" s="75">
        <v>4792617710.7700024</v>
      </c>
      <c r="AZ310" s="75">
        <v>4831535930.8199987</v>
      </c>
      <c r="BA310" s="75">
        <v>4873686478.8100004</v>
      </c>
      <c r="BB310" s="75">
        <v>4915710252.6400032</v>
      </c>
      <c r="BC310" s="75">
        <v>4961937868.0699987</v>
      </c>
      <c r="BD310" s="75">
        <v>5008067625.8999996</v>
      </c>
      <c r="BE310" s="75">
        <v>5049304078.8599977</v>
      </c>
      <c r="BF310" s="75">
        <v>5089918828.0399981</v>
      </c>
      <c r="BG310" s="75">
        <v>5120195307.7400017</v>
      </c>
      <c r="BH310" s="75">
        <v>5161037999.5300016</v>
      </c>
      <c r="BI310" s="75">
        <v>5207612739.4899979</v>
      </c>
      <c r="BJ310" s="75">
        <v>5252810942.9299994</v>
      </c>
      <c r="BK310" s="75">
        <v>5275273389.0199995</v>
      </c>
      <c r="BL310" s="75">
        <v>5312162747.1600018</v>
      </c>
      <c r="BM310" s="75">
        <v>5360227303.5599976</v>
      </c>
      <c r="BN310" s="75">
        <v>5410309144.2299976</v>
      </c>
      <c r="BO310" s="75">
        <v>5458584226.6899986</v>
      </c>
      <c r="BP310" s="75">
        <v>5508959041.8500023</v>
      </c>
      <c r="BQ310" s="75">
        <v>5559117349.7199993</v>
      </c>
      <c r="BR310" s="75">
        <v>5610062058.9099998</v>
      </c>
      <c r="BS310" s="75">
        <v>5658500055.0700006</v>
      </c>
      <c r="BT310" s="75">
        <v>5698590750.9599972</v>
      </c>
      <c r="BU310" s="75">
        <v>5751592473.4099998</v>
      </c>
      <c r="BV310" s="75">
        <v>5804496076.3500013</v>
      </c>
      <c r="BW310" s="75">
        <v>5835652744.7700014</v>
      </c>
      <c r="BX310" s="115">
        <v>3713626049.6800017</v>
      </c>
      <c r="BY310" s="115">
        <v>3988243071.1099992</v>
      </c>
      <c r="BZ310" s="115">
        <v>4370651907.8299999</v>
      </c>
      <c r="CA310" s="115">
        <v>4792617710.7700024</v>
      </c>
      <c r="CB310" s="115">
        <v>5275273389.0199995</v>
      </c>
      <c r="CC310" s="115">
        <v>5835652744.7700014</v>
      </c>
      <c r="CD310" s="116">
        <v>3582512873.4699998</v>
      </c>
      <c r="CE310" s="116">
        <v>3838466497.6799994</v>
      </c>
      <c r="CF310" s="116">
        <v>4177806227.1399994</v>
      </c>
      <c r="CG310" s="116">
        <v>4580607758.6099987</v>
      </c>
      <c r="CH310" s="116">
        <v>5041516088.6600027</v>
      </c>
      <c r="CI310" s="116">
        <v>5557194412.4500008</v>
      </c>
    </row>
    <row r="311" spans="1:87" ht="15" thickTop="1" x14ac:dyDescent="0.3">
      <c r="A311" s="88" t="s">
        <v>34</v>
      </c>
      <c r="B311" s="117" t="s">
        <v>616</v>
      </c>
      <c r="C311" s="89"/>
      <c r="D311" s="89">
        <v>0</v>
      </c>
      <c r="E311" s="89">
        <v>0</v>
      </c>
      <c r="F311" s="89">
        <v>0</v>
      </c>
      <c r="G311" s="89">
        <v>0</v>
      </c>
      <c r="H311" s="89">
        <v>0</v>
      </c>
      <c r="I311" s="89">
        <v>0</v>
      </c>
      <c r="J311" s="89">
        <v>0</v>
      </c>
      <c r="K311" s="89">
        <v>0</v>
      </c>
      <c r="L311" s="89">
        <v>0</v>
      </c>
      <c r="M311" s="89">
        <v>0</v>
      </c>
      <c r="N311" s="89">
        <v>0</v>
      </c>
      <c r="O311" s="89">
        <v>0</v>
      </c>
      <c r="P311" s="89">
        <v>3.814697265625E-6</v>
      </c>
      <c r="Q311" s="89">
        <v>0</v>
      </c>
      <c r="R311" s="89">
        <v>0</v>
      </c>
      <c r="S311" s="89">
        <v>0</v>
      </c>
      <c r="T311" s="89">
        <v>0</v>
      </c>
      <c r="U311" s="89">
        <v>0</v>
      </c>
      <c r="V311" s="89">
        <v>0</v>
      </c>
      <c r="W311" s="89">
        <v>0</v>
      </c>
      <c r="X311" s="89">
        <v>0</v>
      </c>
      <c r="Y311" s="89">
        <v>0</v>
      </c>
      <c r="Z311" s="89">
        <v>0</v>
      </c>
      <c r="AA311" s="89">
        <v>0</v>
      </c>
      <c r="AB311" s="89">
        <v>0</v>
      </c>
      <c r="AC311" s="89">
        <v>0</v>
      </c>
      <c r="AD311" s="89">
        <v>0</v>
      </c>
      <c r="AE311" s="89">
        <v>0</v>
      </c>
      <c r="AF311" s="89">
        <v>0</v>
      </c>
      <c r="AG311" s="89">
        <v>0</v>
      </c>
      <c r="AH311" s="89">
        <v>0</v>
      </c>
      <c r="AI311" s="89">
        <v>0</v>
      </c>
      <c r="AJ311" s="89">
        <v>0</v>
      </c>
      <c r="AK311" s="89">
        <v>0</v>
      </c>
      <c r="AL311" s="89">
        <v>0</v>
      </c>
      <c r="AM311" s="89">
        <v>0</v>
      </c>
      <c r="AN311" s="89">
        <v>0</v>
      </c>
      <c r="AO311" s="89">
        <v>0</v>
      </c>
      <c r="AP311" s="89">
        <v>0</v>
      </c>
      <c r="AQ311" s="89">
        <v>0</v>
      </c>
      <c r="AR311" s="89">
        <v>0</v>
      </c>
      <c r="AS311" s="89">
        <v>0</v>
      </c>
      <c r="AT311" s="89">
        <v>0</v>
      </c>
      <c r="AU311" s="89">
        <v>0</v>
      </c>
      <c r="AV311" s="89">
        <v>0</v>
      </c>
      <c r="AW311" s="89">
        <v>0</v>
      </c>
      <c r="AX311" s="89">
        <v>0</v>
      </c>
      <c r="AY311" s="89">
        <v>0</v>
      </c>
      <c r="AZ311" s="89">
        <v>0</v>
      </c>
      <c r="BA311" s="89">
        <v>0</v>
      </c>
      <c r="BB311" s="89">
        <v>0</v>
      </c>
      <c r="BC311" s="89">
        <v>0</v>
      </c>
      <c r="BD311" s="89">
        <v>0</v>
      </c>
      <c r="BE311" s="89">
        <v>0</v>
      </c>
      <c r="BF311" s="89">
        <v>0</v>
      </c>
      <c r="BG311" s="89">
        <v>0</v>
      </c>
      <c r="BH311" s="89">
        <v>0</v>
      </c>
      <c r="BI311" s="89">
        <v>0</v>
      </c>
      <c r="BJ311" s="89">
        <v>0</v>
      </c>
      <c r="BK311" s="89">
        <v>0</v>
      </c>
      <c r="BL311" s="89">
        <v>0</v>
      </c>
      <c r="BM311" s="89">
        <v>0</v>
      </c>
      <c r="BN311" s="89">
        <v>0</v>
      </c>
      <c r="BO311" s="89">
        <v>0</v>
      </c>
      <c r="BP311" s="89">
        <v>0</v>
      </c>
      <c r="BQ311" s="89">
        <v>0</v>
      </c>
      <c r="BR311" s="89">
        <v>0</v>
      </c>
      <c r="BS311" s="89">
        <v>0</v>
      </c>
      <c r="BT311" s="89">
        <v>0</v>
      </c>
      <c r="BU311" s="89">
        <v>0</v>
      </c>
      <c r="BV311" s="89">
        <v>0</v>
      </c>
      <c r="BW311" s="89">
        <v>0</v>
      </c>
      <c r="BX311" s="114"/>
      <c r="BY311" s="114"/>
      <c r="BZ311" s="114"/>
      <c r="CA311" s="114"/>
      <c r="CB311" s="114"/>
      <c r="CC311" s="114"/>
      <c r="CD311" s="118">
        <v>1.0000228881835938E-2</v>
      </c>
      <c r="CE311" s="118">
        <v>0</v>
      </c>
      <c r="CF311" s="118">
        <v>1.0000705718994141E-2</v>
      </c>
      <c r="CG311" s="118">
        <v>-9.998321533203125E-3</v>
      </c>
      <c r="CH311" s="118">
        <v>0</v>
      </c>
      <c r="CI311" s="118">
        <v>-1.0001182556152344E-2</v>
      </c>
    </row>
    <row r="312" spans="1:87" x14ac:dyDescent="0.3">
      <c r="A312" s="1"/>
      <c r="B312" s="7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</row>
    <row r="313" spans="1:87" x14ac:dyDescent="0.3">
      <c r="A313" s="69">
        <v>105</v>
      </c>
      <c r="B313" s="74" t="s">
        <v>617</v>
      </c>
      <c r="C313" s="80">
        <v>0</v>
      </c>
      <c r="D313" s="80">
        <v>0</v>
      </c>
      <c r="E313" s="80">
        <v>0</v>
      </c>
      <c r="F313" s="80">
        <v>0</v>
      </c>
      <c r="G313" s="80">
        <v>0</v>
      </c>
      <c r="H313" s="80">
        <v>0</v>
      </c>
      <c r="I313" s="80">
        <v>0</v>
      </c>
      <c r="J313" s="80">
        <v>0</v>
      </c>
      <c r="K313" s="80">
        <v>0</v>
      </c>
      <c r="L313" s="80">
        <v>0</v>
      </c>
      <c r="M313" s="80">
        <v>0</v>
      </c>
      <c r="N313" s="80">
        <v>0</v>
      </c>
      <c r="O313" s="80">
        <v>0</v>
      </c>
      <c r="P313" s="80">
        <v>0</v>
      </c>
      <c r="Q313" s="80">
        <v>0</v>
      </c>
      <c r="R313" s="80">
        <v>0</v>
      </c>
      <c r="S313" s="80">
        <v>0</v>
      </c>
      <c r="T313" s="80">
        <v>0</v>
      </c>
      <c r="U313" s="80">
        <v>0</v>
      </c>
      <c r="V313" s="80">
        <v>0</v>
      </c>
      <c r="W313" s="80">
        <v>0</v>
      </c>
      <c r="X313" s="80">
        <v>0</v>
      </c>
      <c r="Y313" s="80">
        <v>0</v>
      </c>
      <c r="Z313" s="80">
        <v>0</v>
      </c>
      <c r="AA313" s="80">
        <v>0</v>
      </c>
      <c r="AB313" s="80">
        <v>0</v>
      </c>
      <c r="AC313" s="80">
        <v>0</v>
      </c>
      <c r="AD313" s="80">
        <v>0</v>
      </c>
      <c r="AE313" s="80">
        <v>0</v>
      </c>
      <c r="AF313" s="80">
        <v>0</v>
      </c>
      <c r="AG313" s="80">
        <v>0</v>
      </c>
      <c r="AH313" s="80">
        <v>0</v>
      </c>
      <c r="AI313" s="80">
        <v>0</v>
      </c>
      <c r="AJ313" s="80">
        <v>0</v>
      </c>
      <c r="AK313" s="80">
        <v>0</v>
      </c>
      <c r="AL313" s="80">
        <v>0</v>
      </c>
      <c r="AM313" s="80">
        <v>0</v>
      </c>
      <c r="AN313" s="80">
        <v>0</v>
      </c>
      <c r="AO313" s="80">
        <v>0</v>
      </c>
      <c r="AP313" s="80">
        <v>0</v>
      </c>
      <c r="AQ313" s="80">
        <v>0</v>
      </c>
      <c r="AR313" s="80">
        <v>0</v>
      </c>
      <c r="AS313" s="80">
        <v>0</v>
      </c>
      <c r="AT313" s="80">
        <v>0</v>
      </c>
      <c r="AU313" s="80">
        <v>0</v>
      </c>
      <c r="AV313" s="80">
        <v>0</v>
      </c>
      <c r="AW313" s="80">
        <v>0</v>
      </c>
      <c r="AX313" s="80">
        <v>0</v>
      </c>
      <c r="AY313" s="80">
        <v>0</v>
      </c>
      <c r="AZ313" s="80">
        <v>0</v>
      </c>
      <c r="BA313" s="80">
        <v>0</v>
      </c>
      <c r="BB313" s="80">
        <v>0</v>
      </c>
      <c r="BC313" s="80">
        <v>0</v>
      </c>
      <c r="BD313" s="80">
        <v>0</v>
      </c>
      <c r="BE313" s="80">
        <v>0</v>
      </c>
      <c r="BF313" s="80">
        <v>0</v>
      </c>
      <c r="BG313" s="80">
        <v>0</v>
      </c>
      <c r="BH313" s="80">
        <v>0</v>
      </c>
      <c r="BI313" s="80">
        <v>0</v>
      </c>
      <c r="BJ313" s="80">
        <v>0</v>
      </c>
      <c r="BK313" s="80">
        <v>0</v>
      </c>
      <c r="BL313" s="80">
        <v>0</v>
      </c>
      <c r="BM313" s="80">
        <v>0</v>
      </c>
      <c r="BN313" s="80">
        <v>0</v>
      </c>
      <c r="BO313" s="80">
        <v>0</v>
      </c>
      <c r="BP313" s="80">
        <v>0</v>
      </c>
      <c r="BQ313" s="80">
        <v>0</v>
      </c>
      <c r="BR313" s="80">
        <v>0</v>
      </c>
      <c r="BS313" s="80">
        <v>0</v>
      </c>
      <c r="BT313" s="80">
        <v>0</v>
      </c>
      <c r="BU313" s="80">
        <v>0</v>
      </c>
      <c r="BV313" s="80">
        <v>0</v>
      </c>
      <c r="BW313" s="80">
        <v>0</v>
      </c>
      <c r="BX313" s="119">
        <v>0</v>
      </c>
      <c r="BY313" s="119">
        <v>0</v>
      </c>
      <c r="BZ313" s="119">
        <v>0</v>
      </c>
      <c r="CA313" s="119">
        <v>0</v>
      </c>
      <c r="CB313" s="119">
        <v>0</v>
      </c>
      <c r="CC313" s="119">
        <v>0</v>
      </c>
      <c r="CD313" s="120">
        <v>0</v>
      </c>
      <c r="CE313" s="120">
        <v>0</v>
      </c>
      <c r="CF313" s="120">
        <v>0</v>
      </c>
      <c r="CG313" s="120">
        <v>0</v>
      </c>
      <c r="CH313" s="120">
        <v>0</v>
      </c>
      <c r="CI313" s="120">
        <v>0</v>
      </c>
    </row>
    <row r="314" spans="1:87" x14ac:dyDescent="0.3">
      <c r="A314" s="69">
        <v>108</v>
      </c>
      <c r="B314" s="74" t="s">
        <v>618</v>
      </c>
      <c r="C314" s="80">
        <v>96986809.819999993</v>
      </c>
      <c r="D314" s="80">
        <v>98275336.089999989</v>
      </c>
      <c r="E314" s="80">
        <v>98062193.919999987</v>
      </c>
      <c r="F314" s="80">
        <v>98026390.339999989</v>
      </c>
      <c r="G314" s="80">
        <v>98432945.029999986</v>
      </c>
      <c r="H314" s="80">
        <v>97484709.959999979</v>
      </c>
      <c r="I314" s="80">
        <v>98488387.969999984</v>
      </c>
      <c r="J314" s="80">
        <v>98497677.669999972</v>
      </c>
      <c r="K314" s="80">
        <v>98312053.829999968</v>
      </c>
      <c r="L314" s="80">
        <v>100351898.82999997</v>
      </c>
      <c r="M314" s="80">
        <v>98636064.909999967</v>
      </c>
      <c r="N314" s="80">
        <v>98803426.729999959</v>
      </c>
      <c r="O314" s="80">
        <v>98041981.229999959</v>
      </c>
      <c r="P314" s="80">
        <v>103410978.09999996</v>
      </c>
      <c r="Q314" s="80">
        <v>104155815.34999996</v>
      </c>
      <c r="R314" s="80">
        <v>105312411.60999997</v>
      </c>
      <c r="S314" s="80">
        <v>106465688.83999997</v>
      </c>
      <c r="T314" s="80">
        <v>107199660.09999998</v>
      </c>
      <c r="U314" s="80">
        <v>107581555.33999997</v>
      </c>
      <c r="V314" s="80">
        <v>108796450.58999997</v>
      </c>
      <c r="W314" s="80">
        <v>109416085.85999997</v>
      </c>
      <c r="X314" s="80">
        <v>109969291.09999996</v>
      </c>
      <c r="Y314" s="80">
        <v>110650136.34999996</v>
      </c>
      <c r="Z314" s="80">
        <v>111207706.58999996</v>
      </c>
      <c r="AA314" s="80">
        <v>113636926.83999996</v>
      </c>
      <c r="AB314" s="80">
        <v>112271303.50999996</v>
      </c>
      <c r="AC314" s="80">
        <v>113334392.19999996</v>
      </c>
      <c r="AD314" s="80">
        <v>115026524.85999995</v>
      </c>
      <c r="AE314" s="80">
        <v>116561057.51999995</v>
      </c>
      <c r="AF314" s="80">
        <v>117965590.20999995</v>
      </c>
      <c r="AG314" s="80">
        <v>119170744.87999995</v>
      </c>
      <c r="AH314" s="80">
        <v>120041755.54999995</v>
      </c>
      <c r="AI314" s="80">
        <v>122678389.21999995</v>
      </c>
      <c r="AJ314" s="80">
        <v>123429820.87999995</v>
      </c>
      <c r="AK314" s="80">
        <v>126488253.54999995</v>
      </c>
      <c r="AL314" s="80">
        <v>127715586.20999995</v>
      </c>
      <c r="AM314" s="80">
        <v>131079318.87999995</v>
      </c>
      <c r="AN314" s="80">
        <v>130948851.54999995</v>
      </c>
      <c r="AO314" s="80">
        <v>132149384.22999996</v>
      </c>
      <c r="AP314" s="80">
        <v>133570916.89999996</v>
      </c>
      <c r="AQ314" s="80">
        <v>134825449.57999995</v>
      </c>
      <c r="AR314" s="80">
        <v>135903982.22999993</v>
      </c>
      <c r="AS314" s="80">
        <v>137473144.91999993</v>
      </c>
      <c r="AT314" s="80">
        <v>138624047.58999991</v>
      </c>
      <c r="AU314" s="80">
        <v>139528580.24999991</v>
      </c>
      <c r="AV314" s="80">
        <v>141865512.92999989</v>
      </c>
      <c r="AW314" s="80">
        <v>143268045.57999986</v>
      </c>
      <c r="AX314" s="80">
        <v>145328578.24999985</v>
      </c>
      <c r="AY314" s="80">
        <v>148521710.91999984</v>
      </c>
      <c r="AZ314" s="80">
        <v>149180643.58999982</v>
      </c>
      <c r="BA314" s="80">
        <v>150306489.2699998</v>
      </c>
      <c r="BB314" s="80">
        <v>151711708.9299998</v>
      </c>
      <c r="BC314" s="80">
        <v>153565241.60999978</v>
      </c>
      <c r="BD314" s="80">
        <v>154828774.26999977</v>
      </c>
      <c r="BE314" s="80">
        <v>156257306.94999975</v>
      </c>
      <c r="BF314" s="80">
        <v>157575439.61999974</v>
      </c>
      <c r="BG314" s="80">
        <v>159171972.29999971</v>
      </c>
      <c r="BH314" s="80">
        <v>160675504.9699997</v>
      </c>
      <c r="BI314" s="80">
        <v>162449037.6299997</v>
      </c>
      <c r="BJ314" s="80">
        <v>164037570.30999967</v>
      </c>
      <c r="BK314" s="80">
        <v>165964102.96999967</v>
      </c>
      <c r="BL314" s="80">
        <v>167417635.63999966</v>
      </c>
      <c r="BM314" s="80">
        <v>168871168.30999964</v>
      </c>
      <c r="BN314" s="80">
        <v>170324700.97999963</v>
      </c>
      <c r="BO314" s="80">
        <v>171778233.64999962</v>
      </c>
      <c r="BP314" s="80">
        <v>173231766.31999961</v>
      </c>
      <c r="BQ314" s="80">
        <v>174685298.98999959</v>
      </c>
      <c r="BR314" s="80">
        <v>176138831.65999958</v>
      </c>
      <c r="BS314" s="80">
        <v>177592364.32999957</v>
      </c>
      <c r="BT314" s="80">
        <v>179045896.99999955</v>
      </c>
      <c r="BU314" s="80">
        <v>180499429.66999954</v>
      </c>
      <c r="BV314" s="80">
        <v>181952962.33999953</v>
      </c>
      <c r="BW314" s="80">
        <v>183406495.00999951</v>
      </c>
      <c r="BX314" s="119">
        <v>98041981.229999959</v>
      </c>
      <c r="BY314" s="119">
        <v>113636926.83999996</v>
      </c>
      <c r="BZ314" s="119">
        <v>131079318.87999995</v>
      </c>
      <c r="CA314" s="119">
        <v>148521710.91999984</v>
      </c>
      <c r="CB314" s="119">
        <v>165964102.96999967</v>
      </c>
      <c r="CC314" s="119">
        <v>183406495.00999951</v>
      </c>
      <c r="CD314" s="120">
        <v>98338452.030000001</v>
      </c>
      <c r="CE314" s="120">
        <v>107372668.3</v>
      </c>
      <c r="CF314" s="120">
        <v>119953820.33</v>
      </c>
      <c r="CG314" s="120">
        <v>137929809.52000001</v>
      </c>
      <c r="CH314" s="120">
        <v>156480423.33000001</v>
      </c>
      <c r="CI314" s="120">
        <v>174685298.99000001</v>
      </c>
    </row>
    <row r="315" spans="1:87" x14ac:dyDescent="0.3">
      <c r="A315" s="69">
        <v>115</v>
      </c>
      <c r="B315" s="74" t="s">
        <v>619</v>
      </c>
      <c r="C315" s="80">
        <v>6409948.709999999</v>
      </c>
      <c r="D315" s="80">
        <v>6429674.419999999</v>
      </c>
      <c r="E315" s="80">
        <v>6449400.1599999992</v>
      </c>
      <c r="F315" s="80">
        <v>6469125.8699999982</v>
      </c>
      <c r="G315" s="80">
        <v>6488851.6099999985</v>
      </c>
      <c r="H315" s="80">
        <v>6508577.3199999984</v>
      </c>
      <c r="I315" s="80">
        <v>6528303.0599999987</v>
      </c>
      <c r="J315" s="80">
        <v>6548028.7699999977</v>
      </c>
      <c r="K315" s="80">
        <v>6567754.5099999988</v>
      </c>
      <c r="L315" s="80">
        <v>6587480.2199999988</v>
      </c>
      <c r="M315" s="80">
        <v>6607205.9499999983</v>
      </c>
      <c r="N315" s="80">
        <v>6626931.6699999981</v>
      </c>
      <c r="O315" s="80">
        <v>6646657.4099999983</v>
      </c>
      <c r="P315" s="80">
        <v>6666383.1399999978</v>
      </c>
      <c r="Q315" s="80">
        <v>6686108.8699999992</v>
      </c>
      <c r="R315" s="80">
        <v>6705834.5999999996</v>
      </c>
      <c r="S315" s="80">
        <v>6725560.3299999991</v>
      </c>
      <c r="T315" s="80">
        <v>6745286.0599999996</v>
      </c>
      <c r="U315" s="80">
        <v>6765011.79</v>
      </c>
      <c r="V315" s="80">
        <v>6784737.5200000005</v>
      </c>
      <c r="W315" s="80">
        <v>6804463.2500000009</v>
      </c>
      <c r="X315" s="80">
        <v>6824188.9800000004</v>
      </c>
      <c r="Y315" s="80">
        <v>6843914.7100000018</v>
      </c>
      <c r="Z315" s="80">
        <v>6863640.4400000013</v>
      </c>
      <c r="AA315" s="80">
        <v>6883366.1700000018</v>
      </c>
      <c r="AB315" s="80">
        <v>6903091.9000000022</v>
      </c>
      <c r="AC315" s="80">
        <v>6922817.6300000027</v>
      </c>
      <c r="AD315" s="80">
        <v>6942543.3600000031</v>
      </c>
      <c r="AE315" s="80">
        <v>6962269.0900000026</v>
      </c>
      <c r="AF315" s="80">
        <v>6981994.8200000031</v>
      </c>
      <c r="AG315" s="80">
        <v>7001720.5500000045</v>
      </c>
      <c r="AH315" s="80">
        <v>7021446.280000004</v>
      </c>
      <c r="AI315" s="80">
        <v>7041172.0100000044</v>
      </c>
      <c r="AJ315" s="80">
        <v>7060897.7400000039</v>
      </c>
      <c r="AK315" s="80">
        <v>7080623.4700000053</v>
      </c>
      <c r="AL315" s="80">
        <v>7100349.2000000058</v>
      </c>
      <c r="AM315" s="80">
        <v>7120074.9300000053</v>
      </c>
      <c r="AN315" s="80">
        <v>7139800.6600000057</v>
      </c>
      <c r="AO315" s="80">
        <v>7159526.3900000062</v>
      </c>
      <c r="AP315" s="80">
        <v>7179252.1200000066</v>
      </c>
      <c r="AQ315" s="80">
        <v>7198977.8500000071</v>
      </c>
      <c r="AR315" s="80">
        <v>7218703.5800000066</v>
      </c>
      <c r="AS315" s="80">
        <v>7238429.310000008</v>
      </c>
      <c r="AT315" s="80">
        <v>7258155.0400000075</v>
      </c>
      <c r="AU315" s="80">
        <v>7277880.7700000079</v>
      </c>
      <c r="AV315" s="80">
        <v>7297606.1600000001</v>
      </c>
      <c r="AW315" s="80">
        <v>7298361.0599999996</v>
      </c>
      <c r="AX315" s="80">
        <v>7299115.96</v>
      </c>
      <c r="AY315" s="80">
        <v>7299870.8599999994</v>
      </c>
      <c r="AZ315" s="80">
        <v>7300625.7599999998</v>
      </c>
      <c r="BA315" s="80">
        <v>7301380.6599999992</v>
      </c>
      <c r="BB315" s="80">
        <v>7302135.5599999996</v>
      </c>
      <c r="BC315" s="80">
        <v>7302890.46</v>
      </c>
      <c r="BD315" s="80">
        <v>7303645.3599999994</v>
      </c>
      <c r="BE315" s="80">
        <v>7304400.2599999998</v>
      </c>
      <c r="BF315" s="80">
        <v>7305155.1599999992</v>
      </c>
      <c r="BG315" s="80">
        <v>7305910.0599999996</v>
      </c>
      <c r="BH315" s="80">
        <v>7306664.96</v>
      </c>
      <c r="BI315" s="80">
        <v>7307419.8599999994</v>
      </c>
      <c r="BJ315" s="80">
        <v>7308174.7599999998</v>
      </c>
      <c r="BK315" s="80">
        <v>7308929.6599999992</v>
      </c>
      <c r="BL315" s="80">
        <v>7309684.5599999996</v>
      </c>
      <c r="BM315" s="80">
        <v>7310439.46</v>
      </c>
      <c r="BN315" s="80">
        <v>7311194.3599999994</v>
      </c>
      <c r="BO315" s="80">
        <v>7311949.2599999998</v>
      </c>
      <c r="BP315" s="80">
        <v>7312704.1599999992</v>
      </c>
      <c r="BQ315" s="80">
        <v>7313459.0599999996</v>
      </c>
      <c r="BR315" s="80">
        <v>7314213.96</v>
      </c>
      <c r="BS315" s="80">
        <v>7314968.8599999994</v>
      </c>
      <c r="BT315" s="80">
        <v>7315723.7599999998</v>
      </c>
      <c r="BU315" s="80">
        <v>7316478.6599999992</v>
      </c>
      <c r="BV315" s="80">
        <v>7317233.5599999996</v>
      </c>
      <c r="BW315" s="80">
        <v>7317988.46</v>
      </c>
      <c r="BX315" s="119">
        <v>6646657.4099999983</v>
      </c>
      <c r="BY315" s="119">
        <v>6883366.1700000018</v>
      </c>
      <c r="BZ315" s="119">
        <v>7120074.9300000053</v>
      </c>
      <c r="CA315" s="119">
        <v>7299870.8599999994</v>
      </c>
      <c r="CB315" s="119">
        <v>7308929.6599999992</v>
      </c>
      <c r="CC315" s="119">
        <v>7317988.46</v>
      </c>
      <c r="CD315" s="120">
        <v>6528303.0600000005</v>
      </c>
      <c r="CE315" s="120">
        <v>6765011.790000001</v>
      </c>
      <c r="CF315" s="120">
        <v>7001720.5499999998</v>
      </c>
      <c r="CG315" s="120">
        <v>7229673.4299999997</v>
      </c>
      <c r="CH315" s="120">
        <v>7304400.2599999998</v>
      </c>
      <c r="CI315" s="120">
        <v>7313459.0599999996</v>
      </c>
    </row>
    <row r="316" spans="1:87" x14ac:dyDescent="0.3">
      <c r="A316" s="69">
        <v>122</v>
      </c>
      <c r="B316" s="74" t="s">
        <v>620</v>
      </c>
      <c r="C316" s="80">
        <v>7709451.3399999999</v>
      </c>
      <c r="D316" s="80">
        <v>7808174.8700000001</v>
      </c>
      <c r="E316" s="80">
        <v>7904804.2299999995</v>
      </c>
      <c r="F316" s="80">
        <v>8005854.1700000009</v>
      </c>
      <c r="G316" s="80">
        <v>8075982.3600000003</v>
      </c>
      <c r="H316" s="80">
        <v>8132079.9800000004</v>
      </c>
      <c r="I316" s="80">
        <v>8239435.1199999992</v>
      </c>
      <c r="J316" s="80">
        <v>8305890.6499999994</v>
      </c>
      <c r="K316" s="80">
        <v>8410516.0299999993</v>
      </c>
      <c r="L316" s="80">
        <v>8350661.0999999996</v>
      </c>
      <c r="M316" s="80">
        <v>8422593.0999999996</v>
      </c>
      <c r="N316" s="80">
        <v>8554023.7399999984</v>
      </c>
      <c r="O316" s="80">
        <v>7144756.8499999996</v>
      </c>
      <c r="P316" s="80">
        <v>7221803.459999999</v>
      </c>
      <c r="Q316" s="80">
        <v>7305219.7599999998</v>
      </c>
      <c r="R316" s="80">
        <v>7389359.2999999998</v>
      </c>
      <c r="S316" s="80">
        <v>7474222.0700000003</v>
      </c>
      <c r="T316" s="80">
        <v>7494378.0599999996</v>
      </c>
      <c r="U316" s="80">
        <v>7568917.2999999998</v>
      </c>
      <c r="V316" s="80">
        <v>7599907.79</v>
      </c>
      <c r="W316" s="80">
        <v>7639047.0100000007</v>
      </c>
      <c r="X316" s="80">
        <v>7681663.9400000004</v>
      </c>
      <c r="Y316" s="80">
        <v>7720366.7399999993</v>
      </c>
      <c r="Z316" s="80">
        <v>7785255.5499999998</v>
      </c>
      <c r="AA316" s="80">
        <v>7869600.8800000008</v>
      </c>
      <c r="AB316" s="80">
        <v>7928832.2100000009</v>
      </c>
      <c r="AC316" s="80">
        <v>7994606.7700000014</v>
      </c>
      <c r="AD316" s="80">
        <v>8059442.2700000005</v>
      </c>
      <c r="AE316" s="80">
        <v>8125413.6600000001</v>
      </c>
      <c r="AF316" s="80">
        <v>8176947.7300000004</v>
      </c>
      <c r="AG316" s="80">
        <v>8237584.8999999994</v>
      </c>
      <c r="AH316" s="80">
        <v>8189733.1299999999</v>
      </c>
      <c r="AI316" s="80">
        <v>8191324.2699999996</v>
      </c>
      <c r="AJ316" s="80">
        <v>8238855.129999999</v>
      </c>
      <c r="AK316" s="80">
        <v>8259968.5800000001</v>
      </c>
      <c r="AL316" s="80">
        <v>8344884.0899999989</v>
      </c>
      <c r="AM316" s="80">
        <v>8408943.2999999989</v>
      </c>
      <c r="AN316" s="80">
        <v>8439232.5499999989</v>
      </c>
      <c r="AO316" s="80">
        <v>8507506.629999999</v>
      </c>
      <c r="AP316" s="80">
        <v>8578316.9799999986</v>
      </c>
      <c r="AQ316" s="80">
        <v>8649823.5700000003</v>
      </c>
      <c r="AR316" s="80">
        <v>8686473.3099999987</v>
      </c>
      <c r="AS316" s="80">
        <v>8632407.3499999978</v>
      </c>
      <c r="AT316" s="80">
        <v>8519678.1599999983</v>
      </c>
      <c r="AU316" s="80">
        <v>8514449.9899999984</v>
      </c>
      <c r="AV316" s="80">
        <v>8398324.2799999993</v>
      </c>
      <c r="AW316" s="80">
        <v>8385339.0199999996</v>
      </c>
      <c r="AX316" s="80">
        <v>8377959.3599999985</v>
      </c>
      <c r="AY316" s="80">
        <v>8327626.6699999981</v>
      </c>
      <c r="AZ316" s="80">
        <v>7801975.7399999984</v>
      </c>
      <c r="BA316" s="80">
        <v>7861615.4699999979</v>
      </c>
      <c r="BB316" s="80">
        <v>7935166.5499999989</v>
      </c>
      <c r="BC316" s="80">
        <v>7987513.1699999981</v>
      </c>
      <c r="BD316" s="80">
        <v>8048808.2199999979</v>
      </c>
      <c r="BE316" s="80">
        <v>8100285.2999999989</v>
      </c>
      <c r="BF316" s="80">
        <v>7489026.1199999982</v>
      </c>
      <c r="BG316" s="80">
        <v>7589398.799999997</v>
      </c>
      <c r="BH316" s="80">
        <v>7657357.629999998</v>
      </c>
      <c r="BI316" s="80">
        <v>7683316.1699999971</v>
      </c>
      <c r="BJ316" s="80">
        <v>7776627.4199999981</v>
      </c>
      <c r="BK316" s="80">
        <v>7831911.4399999976</v>
      </c>
      <c r="BL316" s="80">
        <v>7898701.0799999963</v>
      </c>
      <c r="BM316" s="80">
        <v>7946830.7499999972</v>
      </c>
      <c r="BN316" s="80">
        <v>8010758.9799999967</v>
      </c>
      <c r="BO316" s="80">
        <v>8075874.7799999975</v>
      </c>
      <c r="BP316" s="80">
        <v>8078138.9299999969</v>
      </c>
      <c r="BQ316" s="80">
        <v>8183316.4599999972</v>
      </c>
      <c r="BR316" s="80">
        <v>8210488.3599999975</v>
      </c>
      <c r="BS316" s="80">
        <v>8141592.2899999972</v>
      </c>
      <c r="BT316" s="80">
        <v>8095896.469999996</v>
      </c>
      <c r="BU316" s="80">
        <v>8164806.0899999971</v>
      </c>
      <c r="BV316" s="80">
        <v>8220008.3299999973</v>
      </c>
      <c r="BW316" s="80">
        <v>8262631.4299999978</v>
      </c>
      <c r="BX316" s="119">
        <v>7144756.8499999996</v>
      </c>
      <c r="BY316" s="119">
        <v>7869600.8800000008</v>
      </c>
      <c r="BZ316" s="119">
        <v>8408943.2999999989</v>
      </c>
      <c r="CA316" s="119">
        <v>8327626.6699999981</v>
      </c>
      <c r="CB316" s="119">
        <v>7831911.4399999976</v>
      </c>
      <c r="CC316" s="119">
        <v>8262631.4299999978</v>
      </c>
      <c r="CD316" s="120">
        <v>8081863.3499999996</v>
      </c>
      <c r="CE316" s="120">
        <v>7530346.0599999996</v>
      </c>
      <c r="CF316" s="120">
        <v>8155856.6899999995</v>
      </c>
      <c r="CG316" s="120">
        <v>8494313.9299999997</v>
      </c>
      <c r="CH316" s="120">
        <v>7853125.2800000003</v>
      </c>
      <c r="CI316" s="120">
        <v>8086227.3399999999</v>
      </c>
    </row>
    <row r="317" spans="1:87" x14ac:dyDescent="0.3">
      <c r="A317" s="69">
        <v>111</v>
      </c>
      <c r="B317" s="84" t="s">
        <v>621</v>
      </c>
      <c r="C317" s="80">
        <v>128784270.10000002</v>
      </c>
      <c r="D317" s="80">
        <v>131350286.21000002</v>
      </c>
      <c r="E317" s="80">
        <v>133923224.55000003</v>
      </c>
      <c r="F317" s="80">
        <v>136504426.07000002</v>
      </c>
      <c r="G317" s="80">
        <v>139145759.39000005</v>
      </c>
      <c r="H317" s="80">
        <v>141786812.99000004</v>
      </c>
      <c r="I317" s="80">
        <v>144448299.11000004</v>
      </c>
      <c r="J317" s="80">
        <v>147136444.74000004</v>
      </c>
      <c r="K317" s="80">
        <v>149849135.20000005</v>
      </c>
      <c r="L317" s="80">
        <v>152588499.90000004</v>
      </c>
      <c r="M317" s="80">
        <v>155311581.48000005</v>
      </c>
      <c r="N317" s="80">
        <v>158040371.49000007</v>
      </c>
      <c r="O317" s="80">
        <v>160768005.36000004</v>
      </c>
      <c r="P317" s="80">
        <v>161005858.44000006</v>
      </c>
      <c r="Q317" s="80">
        <v>162428948.08000004</v>
      </c>
      <c r="R317" s="80">
        <v>165435266.02000007</v>
      </c>
      <c r="S317" s="80">
        <v>167706972.28000003</v>
      </c>
      <c r="T317" s="80">
        <v>162130135.06000003</v>
      </c>
      <c r="U317" s="80">
        <v>165124607.47000006</v>
      </c>
      <c r="V317" s="80">
        <v>163396267.42000005</v>
      </c>
      <c r="W317" s="80">
        <v>164550868.35000005</v>
      </c>
      <c r="X317" s="80">
        <v>167544881.46000007</v>
      </c>
      <c r="Y317" s="80">
        <v>170616316.07000005</v>
      </c>
      <c r="Z317" s="80">
        <v>173697848.65000007</v>
      </c>
      <c r="AA317" s="80">
        <v>176791073.29000008</v>
      </c>
      <c r="AB317" s="80">
        <v>176207753.63000005</v>
      </c>
      <c r="AC317" s="80">
        <v>179444675.59000006</v>
      </c>
      <c r="AD317" s="80">
        <v>182683910.24000007</v>
      </c>
      <c r="AE317" s="80">
        <v>185936065.92000005</v>
      </c>
      <c r="AF317" s="80">
        <v>189133203.64000008</v>
      </c>
      <c r="AG317" s="80">
        <v>192389054.82000008</v>
      </c>
      <c r="AH317" s="80">
        <v>195326725.14000005</v>
      </c>
      <c r="AI317" s="80">
        <v>198172591.03000006</v>
      </c>
      <c r="AJ317" s="80">
        <v>201428782.78000006</v>
      </c>
      <c r="AK317" s="80">
        <v>204629874.08000001</v>
      </c>
      <c r="AL317" s="80">
        <v>208198853.64000002</v>
      </c>
      <c r="AM317" s="80">
        <v>211782127.45000002</v>
      </c>
      <c r="AN317" s="80">
        <v>215337186.49000001</v>
      </c>
      <c r="AO317" s="80">
        <v>218732646.03</v>
      </c>
      <c r="AP317" s="80">
        <v>222415681.17000002</v>
      </c>
      <c r="AQ317" s="80">
        <v>226139222.36000001</v>
      </c>
      <c r="AR317" s="80">
        <v>223367864.54999998</v>
      </c>
      <c r="AS317" s="80">
        <v>222700017.52000001</v>
      </c>
      <c r="AT317" s="80">
        <v>226339441.12000003</v>
      </c>
      <c r="AU317" s="80">
        <v>228523280.22000003</v>
      </c>
      <c r="AV317" s="80">
        <v>229414458.87000003</v>
      </c>
      <c r="AW317" s="80">
        <v>231756938.00000003</v>
      </c>
      <c r="AX317" s="80">
        <v>235262518.43000001</v>
      </c>
      <c r="AY317" s="80">
        <v>239252476.39000002</v>
      </c>
      <c r="AZ317" s="80">
        <v>243710718.42000002</v>
      </c>
      <c r="BA317" s="80">
        <v>247812971.24000001</v>
      </c>
      <c r="BB317" s="80">
        <v>252485237.28000003</v>
      </c>
      <c r="BC317" s="80">
        <v>257308104.54000005</v>
      </c>
      <c r="BD317" s="80">
        <v>262135676.33000004</v>
      </c>
      <c r="BE317" s="80">
        <v>266950462.23000008</v>
      </c>
      <c r="BF317" s="80">
        <v>271692032.0800001</v>
      </c>
      <c r="BG317" s="80">
        <v>259929101.00000009</v>
      </c>
      <c r="BH317" s="80">
        <v>264825903.78000009</v>
      </c>
      <c r="BI317" s="80">
        <v>270009452.37000006</v>
      </c>
      <c r="BJ317" s="80">
        <v>275210727.73000008</v>
      </c>
      <c r="BK317" s="80">
        <v>280149906.4600001</v>
      </c>
      <c r="BL317" s="80">
        <v>285606642.80000013</v>
      </c>
      <c r="BM317" s="80">
        <v>290767113.15000015</v>
      </c>
      <c r="BN317" s="80">
        <v>296362613.25000018</v>
      </c>
      <c r="BO317" s="80">
        <v>301961863.68000013</v>
      </c>
      <c r="BP317" s="80">
        <v>307325293.62000018</v>
      </c>
      <c r="BQ317" s="80">
        <v>312294573.39000022</v>
      </c>
      <c r="BR317" s="80">
        <v>317902707.16000021</v>
      </c>
      <c r="BS317" s="80">
        <v>323516861.34000021</v>
      </c>
      <c r="BT317" s="80">
        <v>329136124.52000022</v>
      </c>
      <c r="BU317" s="80">
        <v>334871516.43000019</v>
      </c>
      <c r="BV317" s="80">
        <v>340632007.78000021</v>
      </c>
      <c r="BW317" s="80">
        <v>346311116.74000025</v>
      </c>
      <c r="BX317" s="119">
        <v>160768005.36000004</v>
      </c>
      <c r="BY317" s="119">
        <v>176791073.29000008</v>
      </c>
      <c r="BZ317" s="119">
        <v>211782127.45000002</v>
      </c>
      <c r="CA317" s="119">
        <v>239252476.39000002</v>
      </c>
      <c r="CB317" s="119">
        <v>280149906.4600001</v>
      </c>
      <c r="CC317" s="119">
        <v>346311116.74000025</v>
      </c>
      <c r="CD317" s="120">
        <v>144587470.51000002</v>
      </c>
      <c r="CE317" s="120">
        <v>166245926.76999998</v>
      </c>
      <c r="CF317" s="120">
        <v>192471130.09999999</v>
      </c>
      <c r="CG317" s="120">
        <v>225463373.74000001</v>
      </c>
      <c r="CH317" s="120">
        <v>260882520.75999999</v>
      </c>
      <c r="CI317" s="120">
        <v>312833718.49000001</v>
      </c>
    </row>
    <row r="318" spans="1:87" x14ac:dyDescent="0.3">
      <c r="A318" s="69">
        <v>108</v>
      </c>
      <c r="B318" s="84" t="s">
        <v>622</v>
      </c>
      <c r="C318" s="80">
        <v>28513662.599999994</v>
      </c>
      <c r="D318" s="80">
        <v>28574008.00999999</v>
      </c>
      <c r="E318" s="80">
        <v>28634353.389999989</v>
      </c>
      <c r="F318" s="80">
        <v>4260668.3799999878</v>
      </c>
      <c r="G318" s="80">
        <v>4321013.7799999882</v>
      </c>
      <c r="H318" s="80">
        <v>4381359.2299999883</v>
      </c>
      <c r="I318" s="80">
        <v>4441704.6999999881</v>
      </c>
      <c r="J318" s="80">
        <v>4502050.0999999875</v>
      </c>
      <c r="K318" s="80">
        <v>4562395.4499999881</v>
      </c>
      <c r="L318" s="80">
        <v>4622740.829999988</v>
      </c>
      <c r="M318" s="80">
        <v>4683086.2299999874</v>
      </c>
      <c r="N318" s="80">
        <v>4743431.579999988</v>
      </c>
      <c r="O318" s="80">
        <v>4803776.9799999874</v>
      </c>
      <c r="P318" s="80">
        <v>4861234.5899999877</v>
      </c>
      <c r="Q318" s="80">
        <v>4918692.1999999881</v>
      </c>
      <c r="R318" s="80">
        <v>4976149.8099999884</v>
      </c>
      <c r="S318" s="80">
        <v>5033607.4199999878</v>
      </c>
      <c r="T318" s="80">
        <v>5091065.0299999882</v>
      </c>
      <c r="U318" s="80">
        <v>5148522.6399999876</v>
      </c>
      <c r="V318" s="80">
        <v>5205980.2499999879</v>
      </c>
      <c r="W318" s="80">
        <v>5263437.8599999873</v>
      </c>
      <c r="X318" s="80">
        <v>5320895.4699999886</v>
      </c>
      <c r="Y318" s="80">
        <v>5378353.079999988</v>
      </c>
      <c r="Z318" s="80">
        <v>5435810.6899999883</v>
      </c>
      <c r="AA318" s="80">
        <v>5493268.2999999877</v>
      </c>
      <c r="AB318" s="80">
        <v>5550725.909999988</v>
      </c>
      <c r="AC318" s="80">
        <v>5608183.5199999874</v>
      </c>
      <c r="AD318" s="80">
        <v>5665641.1299999887</v>
      </c>
      <c r="AE318" s="80">
        <v>5723098.7399999881</v>
      </c>
      <c r="AF318" s="80">
        <v>5780556.3499999885</v>
      </c>
      <c r="AG318" s="80">
        <v>5838013.9599999888</v>
      </c>
      <c r="AH318" s="80">
        <v>5895471.5699999891</v>
      </c>
      <c r="AI318" s="80">
        <v>5952929.1799999885</v>
      </c>
      <c r="AJ318" s="80">
        <v>6010386.7899999898</v>
      </c>
      <c r="AK318" s="80">
        <v>6067844.3999999901</v>
      </c>
      <c r="AL318" s="80">
        <v>6125302.0099999905</v>
      </c>
      <c r="AM318" s="80">
        <v>6182759.6199999899</v>
      </c>
      <c r="AN318" s="80">
        <v>6240217.2299999902</v>
      </c>
      <c r="AO318" s="80">
        <v>6297674.8399999905</v>
      </c>
      <c r="AP318" s="80">
        <v>6355132.4499999909</v>
      </c>
      <c r="AQ318" s="80">
        <v>6412590.0599999912</v>
      </c>
      <c r="AR318" s="80">
        <v>6470047.6699999925</v>
      </c>
      <c r="AS318" s="80">
        <v>6527505.2799999919</v>
      </c>
      <c r="AT318" s="80">
        <v>6584962.8899999922</v>
      </c>
      <c r="AU318" s="80">
        <v>6642420.4999999916</v>
      </c>
      <c r="AV318" s="80">
        <v>6699878.109999992</v>
      </c>
      <c r="AW318" s="80">
        <v>6757335.7199999932</v>
      </c>
      <c r="AX318" s="80">
        <v>6814793.3299999936</v>
      </c>
      <c r="AY318" s="80">
        <v>6872250.939999993</v>
      </c>
      <c r="AZ318" s="80">
        <v>6929708.5499999942</v>
      </c>
      <c r="BA318" s="80">
        <v>6987166.1599999936</v>
      </c>
      <c r="BB318" s="80">
        <v>7044623.769999994</v>
      </c>
      <c r="BC318" s="80">
        <v>7102081.3799999934</v>
      </c>
      <c r="BD318" s="80">
        <v>7159538.9899999946</v>
      </c>
      <c r="BE318" s="80">
        <v>7216996.599999994</v>
      </c>
      <c r="BF318" s="80">
        <v>7274454.2099999944</v>
      </c>
      <c r="BG318" s="80">
        <v>7331911.8199999938</v>
      </c>
      <c r="BH318" s="80">
        <v>7389369.4299999941</v>
      </c>
      <c r="BI318" s="80">
        <v>7446827.0399999935</v>
      </c>
      <c r="BJ318" s="80">
        <v>7504284.6499999948</v>
      </c>
      <c r="BK318" s="80">
        <v>7561742.2599999942</v>
      </c>
      <c r="BL318" s="80">
        <v>7619199.8699999945</v>
      </c>
      <c r="BM318" s="80">
        <v>7676657.4799999939</v>
      </c>
      <c r="BN318" s="80">
        <v>7734115.0899999943</v>
      </c>
      <c r="BO318" s="80">
        <v>7791572.6999999937</v>
      </c>
      <c r="BP318" s="80">
        <v>7849030.309999994</v>
      </c>
      <c r="BQ318" s="80">
        <v>7906487.9199999943</v>
      </c>
      <c r="BR318" s="80">
        <v>7963945.5299999947</v>
      </c>
      <c r="BS318" s="80">
        <v>8021403.1399999941</v>
      </c>
      <c r="BT318" s="80">
        <v>8078860.7499999944</v>
      </c>
      <c r="BU318" s="80">
        <v>8136318.3599999938</v>
      </c>
      <c r="BV318" s="80">
        <v>8193775.9699999942</v>
      </c>
      <c r="BW318" s="80">
        <v>8251233.5799999954</v>
      </c>
      <c r="BX318" s="119">
        <v>4803776.9799999874</v>
      </c>
      <c r="BY318" s="119">
        <v>5493268.2999999877</v>
      </c>
      <c r="BZ318" s="119">
        <v>6182759.6199999899</v>
      </c>
      <c r="CA318" s="119">
        <v>6872250.939999993</v>
      </c>
      <c r="CB318" s="119">
        <v>7561742.2599999942</v>
      </c>
      <c r="CC318" s="119">
        <v>8251233.5799999954</v>
      </c>
      <c r="CD318" s="120">
        <v>10080327.020000001</v>
      </c>
      <c r="CE318" s="120">
        <v>5148522.6399999997</v>
      </c>
      <c r="CF318" s="120">
        <v>5838013.96</v>
      </c>
      <c r="CG318" s="120">
        <v>6527505.2799999993</v>
      </c>
      <c r="CH318" s="120">
        <v>7216996.5999999996</v>
      </c>
      <c r="CI318" s="120">
        <v>7906487.9199999999</v>
      </c>
    </row>
    <row r="319" spans="1:87" x14ac:dyDescent="0.3">
      <c r="A319" s="69">
        <v>108</v>
      </c>
      <c r="B319" s="84" t="s">
        <v>623</v>
      </c>
      <c r="C319" s="80">
        <v>493196937.29000008</v>
      </c>
      <c r="D319" s="80">
        <v>494702291.3300001</v>
      </c>
      <c r="E319" s="80">
        <v>498885269.75</v>
      </c>
      <c r="F319" s="80">
        <v>501464332.70000017</v>
      </c>
      <c r="G319" s="80">
        <v>501440739.21000016</v>
      </c>
      <c r="H319" s="80">
        <v>504464004.88000005</v>
      </c>
      <c r="I319" s="80">
        <v>505703849.54000002</v>
      </c>
      <c r="J319" s="80">
        <v>508899384.70000011</v>
      </c>
      <c r="K319" s="80">
        <v>508839648.02000022</v>
      </c>
      <c r="L319" s="80">
        <v>512788653.51000011</v>
      </c>
      <c r="M319" s="80">
        <v>514324620.65000021</v>
      </c>
      <c r="N319" s="80">
        <v>514907343.01000005</v>
      </c>
      <c r="O319" s="80">
        <v>516636252.5200001</v>
      </c>
      <c r="P319" s="80">
        <v>517429363.03000003</v>
      </c>
      <c r="Q319" s="80">
        <v>520418521.90000015</v>
      </c>
      <c r="R319" s="80">
        <v>523824830.16000015</v>
      </c>
      <c r="S319" s="80">
        <v>527206609.75999999</v>
      </c>
      <c r="T319" s="80">
        <v>530461638.42000008</v>
      </c>
      <c r="U319" s="80">
        <v>533565870.41000009</v>
      </c>
      <c r="V319" s="80">
        <v>537356910.45000005</v>
      </c>
      <c r="W319" s="80">
        <v>540677852.67000008</v>
      </c>
      <c r="X319" s="80">
        <v>544365519.33000004</v>
      </c>
      <c r="Y319" s="80">
        <v>547935608.27000022</v>
      </c>
      <c r="Z319" s="80">
        <v>551652810.94000006</v>
      </c>
      <c r="AA319" s="80">
        <v>554930877.77000022</v>
      </c>
      <c r="AB319" s="80">
        <v>559596139.85000014</v>
      </c>
      <c r="AC319" s="80">
        <v>564250884.81000018</v>
      </c>
      <c r="AD319" s="80">
        <v>568923117.99000013</v>
      </c>
      <c r="AE319" s="80">
        <v>573473929.63000023</v>
      </c>
      <c r="AF319" s="80">
        <v>578165727.75999999</v>
      </c>
      <c r="AG319" s="80">
        <v>582572667.07000029</v>
      </c>
      <c r="AH319" s="80">
        <v>587209721.99000013</v>
      </c>
      <c r="AI319" s="80">
        <v>591304629.26000011</v>
      </c>
      <c r="AJ319" s="80">
        <v>595110628.45000005</v>
      </c>
      <c r="AK319" s="80">
        <v>599785479.69000006</v>
      </c>
      <c r="AL319" s="80">
        <v>604462582.72000003</v>
      </c>
      <c r="AM319" s="80">
        <v>608896036.4400003</v>
      </c>
      <c r="AN319" s="80">
        <v>613249986.51000011</v>
      </c>
      <c r="AO319" s="80">
        <v>617561181.88000035</v>
      </c>
      <c r="AP319" s="80">
        <v>621971632.12000012</v>
      </c>
      <c r="AQ319" s="80">
        <v>626385033.06000006</v>
      </c>
      <c r="AR319" s="80">
        <v>630801940.16999996</v>
      </c>
      <c r="AS319" s="80">
        <v>634879321.85000002</v>
      </c>
      <c r="AT319" s="80">
        <v>639292427.87</v>
      </c>
      <c r="AU319" s="80">
        <v>643708040.10000002</v>
      </c>
      <c r="AV319" s="80">
        <v>646869458.54999995</v>
      </c>
      <c r="AW319" s="80">
        <v>651206187.67000031</v>
      </c>
      <c r="AX319" s="80">
        <v>655547805.3099997</v>
      </c>
      <c r="AY319" s="80">
        <v>659395011.89999998</v>
      </c>
      <c r="AZ319" s="80">
        <v>663382883.7900002</v>
      </c>
      <c r="BA319" s="80">
        <v>667427131.93000007</v>
      </c>
      <c r="BB319" s="80">
        <v>671456337.55000031</v>
      </c>
      <c r="BC319" s="80">
        <v>675414797.30000019</v>
      </c>
      <c r="BD319" s="80">
        <v>679604659.03000009</v>
      </c>
      <c r="BE319" s="80">
        <v>683444702.9400003</v>
      </c>
      <c r="BF319" s="80">
        <v>687693362.55000043</v>
      </c>
      <c r="BG319" s="80">
        <v>691846163.31000018</v>
      </c>
      <c r="BH319" s="80">
        <v>695981581.68000019</v>
      </c>
      <c r="BI319" s="80">
        <v>700296639.08000004</v>
      </c>
      <c r="BJ319" s="80">
        <v>704617076.09000027</v>
      </c>
      <c r="BK319" s="80">
        <v>703409453.12000024</v>
      </c>
      <c r="BL319" s="80">
        <v>708291455.36000025</v>
      </c>
      <c r="BM319" s="80">
        <v>713169030.36000037</v>
      </c>
      <c r="BN319" s="80">
        <v>718053734.23000026</v>
      </c>
      <c r="BO319" s="80">
        <v>722939749.86000025</v>
      </c>
      <c r="BP319" s="80">
        <v>727827077.27000046</v>
      </c>
      <c r="BQ319" s="80">
        <v>732715716.45000005</v>
      </c>
      <c r="BR319" s="80">
        <v>737599372.26000023</v>
      </c>
      <c r="BS319" s="80">
        <v>742490715.88000011</v>
      </c>
      <c r="BT319" s="80">
        <v>746337374.57000005</v>
      </c>
      <c r="BU319" s="80">
        <v>751180845.95000017</v>
      </c>
      <c r="BV319" s="80">
        <v>756026598.30000019</v>
      </c>
      <c r="BW319" s="80">
        <v>754415342.56000018</v>
      </c>
      <c r="BX319" s="119">
        <v>516636252.5200001</v>
      </c>
      <c r="BY319" s="119">
        <v>554930877.77000022</v>
      </c>
      <c r="BZ319" s="119">
        <v>608896036.4400003</v>
      </c>
      <c r="CA319" s="119">
        <v>659395011.89999998</v>
      </c>
      <c r="CB319" s="119">
        <v>703409453.12000024</v>
      </c>
      <c r="CC319" s="119">
        <v>754415342.56000018</v>
      </c>
      <c r="CD319" s="120">
        <v>505865640.5399999</v>
      </c>
      <c r="CE319" s="120">
        <v>534343281.97999996</v>
      </c>
      <c r="CF319" s="120">
        <v>582206340.26000011</v>
      </c>
      <c r="CG319" s="120">
        <v>634597235.63999987</v>
      </c>
      <c r="CH319" s="120">
        <v>683382292.31999993</v>
      </c>
      <c r="CI319" s="120">
        <v>731881266.62999988</v>
      </c>
    </row>
    <row r="320" spans="1:87" x14ac:dyDescent="0.3">
      <c r="A320" s="69">
        <v>108</v>
      </c>
      <c r="B320" s="84" t="s">
        <v>624</v>
      </c>
      <c r="C320" s="80">
        <v>1094341289.0499997</v>
      </c>
      <c r="D320" s="80">
        <v>1106542619.6199996</v>
      </c>
      <c r="E320" s="80">
        <v>1110492973.4100003</v>
      </c>
      <c r="F320" s="80">
        <v>1124473466.4000003</v>
      </c>
      <c r="G320" s="80">
        <v>1137152749.7600002</v>
      </c>
      <c r="H320" s="80">
        <v>1148978479.6799991</v>
      </c>
      <c r="I320" s="80">
        <v>1162567775.6100001</v>
      </c>
      <c r="J320" s="80">
        <v>1176140926.3500004</v>
      </c>
      <c r="K320" s="80">
        <v>1188106029.5100002</v>
      </c>
      <c r="L320" s="80">
        <v>1203337087.6899998</v>
      </c>
      <c r="M320" s="80">
        <v>1216049613.7799995</v>
      </c>
      <c r="N320" s="80">
        <v>1227839416.76</v>
      </c>
      <c r="O320" s="80">
        <v>1238504877.8200004</v>
      </c>
      <c r="P320" s="80">
        <v>1250140331.9899988</v>
      </c>
      <c r="Q320" s="80">
        <v>1262320489.7599998</v>
      </c>
      <c r="R320" s="80">
        <v>1269500895.8999996</v>
      </c>
      <c r="S320" s="80">
        <v>1282975334.1199987</v>
      </c>
      <c r="T320" s="80">
        <v>1279769661.1499991</v>
      </c>
      <c r="U320" s="80">
        <v>1291141781.2200005</v>
      </c>
      <c r="V320" s="80">
        <v>1305233380.5699997</v>
      </c>
      <c r="W320" s="80">
        <v>1320014766.29</v>
      </c>
      <c r="X320" s="80">
        <v>1331921026.23</v>
      </c>
      <c r="Y320" s="80">
        <v>1347230932.8900001</v>
      </c>
      <c r="Z320" s="80">
        <v>1362382217.2199998</v>
      </c>
      <c r="AA320" s="80">
        <v>1375326289.2099998</v>
      </c>
      <c r="AB320" s="80">
        <v>1390751378.6699996</v>
      </c>
      <c r="AC320" s="80">
        <v>1406884428.9799991</v>
      </c>
      <c r="AD320" s="80">
        <v>1420827624.0400004</v>
      </c>
      <c r="AE320" s="80">
        <v>1437158009.8699996</v>
      </c>
      <c r="AF320" s="80">
        <v>1453885387.7699997</v>
      </c>
      <c r="AG320" s="80">
        <v>1470940403.4799998</v>
      </c>
      <c r="AH320" s="80">
        <v>1487489862.3</v>
      </c>
      <c r="AI320" s="80">
        <v>1505292365.7299995</v>
      </c>
      <c r="AJ320" s="80">
        <v>1522478210.2799997</v>
      </c>
      <c r="AK320" s="80">
        <v>1540115881.0200005</v>
      </c>
      <c r="AL320" s="80">
        <v>1556843219.0199995</v>
      </c>
      <c r="AM320" s="80">
        <v>1566469336.1600006</v>
      </c>
      <c r="AN320" s="80">
        <v>1585222918.8000007</v>
      </c>
      <c r="AO320" s="80">
        <v>1604027736.9700005</v>
      </c>
      <c r="AP320" s="80">
        <v>1622815820.8400002</v>
      </c>
      <c r="AQ320" s="80">
        <v>1641708647.0799999</v>
      </c>
      <c r="AR320" s="80">
        <v>1660623751.0200005</v>
      </c>
      <c r="AS320" s="80">
        <v>1678652422.8299994</v>
      </c>
      <c r="AT320" s="80">
        <v>1698054258.8700004</v>
      </c>
      <c r="AU320" s="80">
        <v>1717558182.4099998</v>
      </c>
      <c r="AV320" s="80">
        <v>1735863424.3899994</v>
      </c>
      <c r="AW320" s="80">
        <v>1754758430.4400001</v>
      </c>
      <c r="AX320" s="80">
        <v>1774100714.3599992</v>
      </c>
      <c r="AY320" s="80">
        <v>1780305273.0499992</v>
      </c>
      <c r="AZ320" s="80">
        <v>1800706740.3199999</v>
      </c>
      <c r="BA320" s="80">
        <v>1820380145.9699998</v>
      </c>
      <c r="BB320" s="80">
        <v>1837715257.1599991</v>
      </c>
      <c r="BC320" s="80">
        <v>1858245589.9299998</v>
      </c>
      <c r="BD320" s="80">
        <v>1878789431.2599998</v>
      </c>
      <c r="BE320" s="80">
        <v>1899344461.9400001</v>
      </c>
      <c r="BF320" s="80">
        <v>1919909359.9399996</v>
      </c>
      <c r="BG320" s="80">
        <v>1940486458.6099997</v>
      </c>
      <c r="BH320" s="80">
        <v>1957920652.1699994</v>
      </c>
      <c r="BI320" s="80">
        <v>1978392450.4699993</v>
      </c>
      <c r="BJ320" s="80">
        <v>1997699805.4699996</v>
      </c>
      <c r="BK320" s="80">
        <v>2007508575.2499993</v>
      </c>
      <c r="BL320" s="80">
        <v>2029486446.7000003</v>
      </c>
      <c r="BM320" s="80">
        <v>2051127976.8900003</v>
      </c>
      <c r="BN320" s="80">
        <v>2073139160.0999994</v>
      </c>
      <c r="BO320" s="80">
        <v>2095349963.9099996</v>
      </c>
      <c r="BP320" s="80">
        <v>2117571971.1799991</v>
      </c>
      <c r="BQ320" s="80">
        <v>2139731570.7900002</v>
      </c>
      <c r="BR320" s="80">
        <v>2161957749.6999993</v>
      </c>
      <c r="BS320" s="80">
        <v>2184193791.9199991</v>
      </c>
      <c r="BT320" s="80">
        <v>2205280687.1900001</v>
      </c>
      <c r="BU320" s="80">
        <v>2229433826.1600003</v>
      </c>
      <c r="BV320" s="80">
        <v>2253739710.2200003</v>
      </c>
      <c r="BW320" s="80">
        <v>2271450182.6199999</v>
      </c>
      <c r="BX320" s="119">
        <v>1238504877.8200004</v>
      </c>
      <c r="BY320" s="119">
        <v>1375326289.2099998</v>
      </c>
      <c r="BZ320" s="119">
        <v>1566469336.1600006</v>
      </c>
      <c r="CA320" s="119">
        <v>1780305273.0499992</v>
      </c>
      <c r="CB320" s="119">
        <v>2007508575.2499993</v>
      </c>
      <c r="CC320" s="119">
        <v>2271450182.6199999</v>
      </c>
      <c r="CD320" s="120">
        <v>1164194408.0900002</v>
      </c>
      <c r="CE320" s="120">
        <v>1301266306.4800003</v>
      </c>
      <c r="CF320" s="120">
        <v>1471881722.8200002</v>
      </c>
      <c r="CG320" s="120">
        <v>1678473916.7300003</v>
      </c>
      <c r="CH320" s="120">
        <v>1898261861.6600008</v>
      </c>
      <c r="CI320" s="120">
        <v>2139997816.3699999</v>
      </c>
    </row>
    <row r="321" spans="1:87" x14ac:dyDescent="0.3">
      <c r="A321" s="69">
        <v>108</v>
      </c>
      <c r="B321" s="84" t="s">
        <v>625</v>
      </c>
      <c r="C321" s="80">
        <v>270707883.63</v>
      </c>
      <c r="D321" s="80">
        <v>271475349.71999997</v>
      </c>
      <c r="E321" s="80">
        <v>272682412.36000001</v>
      </c>
      <c r="F321" s="80">
        <v>274968066.80000001</v>
      </c>
      <c r="G321" s="80">
        <v>276303338.49000007</v>
      </c>
      <c r="H321" s="80">
        <v>277337565.33999997</v>
      </c>
      <c r="I321" s="80">
        <v>278855092.31</v>
      </c>
      <c r="J321" s="80">
        <v>280123743.74000007</v>
      </c>
      <c r="K321" s="80">
        <v>281998602.26999998</v>
      </c>
      <c r="L321" s="80">
        <v>284614860.46999997</v>
      </c>
      <c r="M321" s="80">
        <v>284636734.74000013</v>
      </c>
      <c r="N321" s="80">
        <v>286116595.39999998</v>
      </c>
      <c r="O321" s="80">
        <v>287158119.77000004</v>
      </c>
      <c r="P321" s="80">
        <v>289114326.12000012</v>
      </c>
      <c r="Q321" s="80">
        <v>288095062.13</v>
      </c>
      <c r="R321" s="80">
        <v>289616742.75000006</v>
      </c>
      <c r="S321" s="80">
        <v>290790310.95000005</v>
      </c>
      <c r="T321" s="80">
        <v>292912750.90000015</v>
      </c>
      <c r="U321" s="80">
        <v>294066908.58000022</v>
      </c>
      <c r="V321" s="80">
        <v>296185355.06000006</v>
      </c>
      <c r="W321" s="80">
        <v>297852755.80000019</v>
      </c>
      <c r="X321" s="80">
        <v>299885293.59000009</v>
      </c>
      <c r="Y321" s="80">
        <v>302114025.95000017</v>
      </c>
      <c r="Z321" s="80">
        <v>304234574.6700002</v>
      </c>
      <c r="AA321" s="80">
        <v>304582186.04000002</v>
      </c>
      <c r="AB321" s="80">
        <v>306760629.49000013</v>
      </c>
      <c r="AC321" s="80">
        <v>309010542.67000008</v>
      </c>
      <c r="AD321" s="80">
        <v>311273675.8500002</v>
      </c>
      <c r="AE321" s="80">
        <v>312022243.5400002</v>
      </c>
      <c r="AF321" s="80">
        <v>312460954.32000017</v>
      </c>
      <c r="AG321" s="80">
        <v>313542205.25000012</v>
      </c>
      <c r="AH321" s="80">
        <v>315822807.04000014</v>
      </c>
      <c r="AI321" s="80">
        <v>318104691.99000019</v>
      </c>
      <c r="AJ321" s="80">
        <v>320405684.05000013</v>
      </c>
      <c r="AK321" s="80">
        <v>322783705.62000018</v>
      </c>
      <c r="AL321" s="80">
        <v>325160700.70000017</v>
      </c>
      <c r="AM321" s="80">
        <v>318808111.61000013</v>
      </c>
      <c r="AN321" s="80">
        <v>321301835.76000017</v>
      </c>
      <c r="AO321" s="80">
        <v>323801769.07000017</v>
      </c>
      <c r="AP321" s="80">
        <v>326307911.55000013</v>
      </c>
      <c r="AQ321" s="80">
        <v>328820263.19000012</v>
      </c>
      <c r="AR321" s="80">
        <v>329948286.43000013</v>
      </c>
      <c r="AS321" s="80">
        <v>331385469.46000016</v>
      </c>
      <c r="AT321" s="80">
        <v>333314394.69000012</v>
      </c>
      <c r="AU321" s="80">
        <v>335897075.26000005</v>
      </c>
      <c r="AV321" s="80">
        <v>338514644.9600001</v>
      </c>
      <c r="AW321" s="80">
        <v>341038099.94999993</v>
      </c>
      <c r="AX321" s="80">
        <v>343667440.21000016</v>
      </c>
      <c r="AY321" s="80">
        <v>343664282.94000012</v>
      </c>
      <c r="AZ321" s="80">
        <v>343569615.18000001</v>
      </c>
      <c r="BA321" s="80">
        <v>346313356.32000005</v>
      </c>
      <c r="BB321" s="80">
        <v>349063161.89999998</v>
      </c>
      <c r="BC321" s="80">
        <v>351819031.92000008</v>
      </c>
      <c r="BD321" s="80">
        <v>354558166.38999999</v>
      </c>
      <c r="BE321" s="80">
        <v>355508770.39000005</v>
      </c>
      <c r="BF321" s="80">
        <v>357573650.37000006</v>
      </c>
      <c r="BG321" s="80">
        <v>360324693.42000008</v>
      </c>
      <c r="BH321" s="80">
        <v>363127263.62</v>
      </c>
      <c r="BI321" s="80">
        <v>365936402.12999988</v>
      </c>
      <c r="BJ321" s="80">
        <v>368780608.94999993</v>
      </c>
      <c r="BK321" s="80">
        <v>364261536.07999998</v>
      </c>
      <c r="BL321" s="80">
        <v>367051760.49000001</v>
      </c>
      <c r="BM321" s="80">
        <v>369850988.45000005</v>
      </c>
      <c r="BN321" s="80">
        <v>372659219.9600001</v>
      </c>
      <c r="BO321" s="80">
        <v>375476455.02000004</v>
      </c>
      <c r="BP321" s="80">
        <v>378302693.62000012</v>
      </c>
      <c r="BQ321" s="80">
        <v>381137008.05000013</v>
      </c>
      <c r="BR321" s="80">
        <v>383981270.16000009</v>
      </c>
      <c r="BS321" s="80">
        <v>386834535.81000018</v>
      </c>
      <c r="BT321" s="80">
        <v>386453711.64000022</v>
      </c>
      <c r="BU321" s="80">
        <v>389352992.84000027</v>
      </c>
      <c r="BV321" s="80">
        <v>392261358.96000022</v>
      </c>
      <c r="BW321" s="80">
        <v>391314850.99000031</v>
      </c>
      <c r="BX321" s="119">
        <v>287158119.77000004</v>
      </c>
      <c r="BY321" s="119">
        <v>304582186.04000002</v>
      </c>
      <c r="BZ321" s="119">
        <v>318808111.61000013</v>
      </c>
      <c r="CA321" s="119">
        <v>343664282.94000012</v>
      </c>
      <c r="CB321" s="119">
        <v>364261536.07999998</v>
      </c>
      <c r="CC321" s="119">
        <v>391314850.99000031</v>
      </c>
      <c r="CD321" s="120">
        <v>278998335.77999997</v>
      </c>
      <c r="CE321" s="120">
        <v>295123724.03000003</v>
      </c>
      <c r="CF321" s="120">
        <v>314672164.46999997</v>
      </c>
      <c r="CG321" s="120">
        <v>332036121.93000001</v>
      </c>
      <c r="CH321" s="120">
        <v>355730810.73000002</v>
      </c>
      <c r="CI321" s="120">
        <v>379918337.07999998</v>
      </c>
    </row>
    <row r="322" spans="1:87" x14ac:dyDescent="0.3">
      <c r="A322" s="69">
        <v>108</v>
      </c>
      <c r="B322" s="84" t="s">
        <v>626</v>
      </c>
      <c r="C322" s="80">
        <v>1178280732.3600001</v>
      </c>
      <c r="D322" s="80">
        <v>1183330083.6100004</v>
      </c>
      <c r="E322" s="80">
        <v>1189633632.2700002</v>
      </c>
      <c r="F322" s="80">
        <v>1190879931.8700001</v>
      </c>
      <c r="G322" s="80">
        <v>1194578022.3800004</v>
      </c>
      <c r="H322" s="80">
        <v>1200764570.9999998</v>
      </c>
      <c r="I322" s="80">
        <v>1203697121.73</v>
      </c>
      <c r="J322" s="80">
        <v>1209353158.5800002</v>
      </c>
      <c r="K322" s="80">
        <v>1212068928.4199998</v>
      </c>
      <c r="L322" s="80">
        <v>1213159687.5900004</v>
      </c>
      <c r="M322" s="80">
        <v>1213824544.9399998</v>
      </c>
      <c r="N322" s="80">
        <v>1218544175.0200002</v>
      </c>
      <c r="O322" s="80">
        <v>1220948379.3699999</v>
      </c>
      <c r="P322" s="80">
        <v>1223303847.8200002</v>
      </c>
      <c r="Q322" s="80">
        <v>1223040375.0599999</v>
      </c>
      <c r="R322" s="80">
        <v>1218996884.7300003</v>
      </c>
      <c r="S322" s="80">
        <v>1220671779.6700001</v>
      </c>
      <c r="T322" s="80">
        <v>1222664946.9100003</v>
      </c>
      <c r="U322" s="80">
        <v>1225264942.6700001</v>
      </c>
      <c r="V322" s="80">
        <v>1229707337.9300001</v>
      </c>
      <c r="W322" s="80">
        <v>1232923927.9099998</v>
      </c>
      <c r="X322" s="80">
        <v>1238250850.1199996</v>
      </c>
      <c r="Y322" s="80">
        <v>1243509270.2399998</v>
      </c>
      <c r="Z322" s="80">
        <v>1249100598.5699997</v>
      </c>
      <c r="AA322" s="80">
        <v>1249015154.4700003</v>
      </c>
      <c r="AB322" s="80">
        <v>1255106111.05</v>
      </c>
      <c r="AC322" s="80">
        <v>1261215328.1599998</v>
      </c>
      <c r="AD322" s="80">
        <v>1266578999.04</v>
      </c>
      <c r="AE322" s="80">
        <v>1272561813.4499998</v>
      </c>
      <c r="AF322" s="80">
        <v>1277870381.3699999</v>
      </c>
      <c r="AG322" s="80">
        <v>1281468265.2499998</v>
      </c>
      <c r="AH322" s="80">
        <v>1287759876.74</v>
      </c>
      <c r="AI322" s="80">
        <v>1293896138.1500003</v>
      </c>
      <c r="AJ322" s="80">
        <v>1299745755.3099997</v>
      </c>
      <c r="AK322" s="80">
        <v>1305850402.5099998</v>
      </c>
      <c r="AL322" s="80">
        <v>1313143546.8699999</v>
      </c>
      <c r="AM322" s="80">
        <v>1317130075.8700001</v>
      </c>
      <c r="AN322" s="80">
        <v>1323336844.9799998</v>
      </c>
      <c r="AO322" s="80">
        <v>1329795630.1599998</v>
      </c>
      <c r="AP322" s="80">
        <v>1336336898.6899998</v>
      </c>
      <c r="AQ322" s="80">
        <v>1342836148.46</v>
      </c>
      <c r="AR322" s="80">
        <v>1349281786.5799999</v>
      </c>
      <c r="AS322" s="80">
        <v>1355434506.4100001</v>
      </c>
      <c r="AT322" s="80">
        <v>1362200916.4899998</v>
      </c>
      <c r="AU322" s="80">
        <v>1369133991.0299997</v>
      </c>
      <c r="AV322" s="80">
        <v>1374778645.9799998</v>
      </c>
      <c r="AW322" s="80">
        <v>1381956230.47</v>
      </c>
      <c r="AX322" s="80">
        <v>1389216190.2399995</v>
      </c>
      <c r="AY322" s="80">
        <v>1393624144.6899998</v>
      </c>
      <c r="AZ322" s="80">
        <v>1400845512.6899996</v>
      </c>
      <c r="BA322" s="80">
        <v>1408404632.8199999</v>
      </c>
      <c r="BB322" s="80">
        <v>1416046379.7599995</v>
      </c>
      <c r="BC322" s="80">
        <v>1423770753.4899998</v>
      </c>
      <c r="BD322" s="80">
        <v>1431509754.0000002</v>
      </c>
      <c r="BE322" s="80">
        <v>1436310125.6700001</v>
      </c>
      <c r="BF322" s="80">
        <v>1444170318.28</v>
      </c>
      <c r="BG322" s="80">
        <v>1452293561.3000007</v>
      </c>
      <c r="BH322" s="80">
        <v>1460096359.9100003</v>
      </c>
      <c r="BI322" s="80">
        <v>1468384051.0700002</v>
      </c>
      <c r="BJ322" s="80">
        <v>1476754554.8500006</v>
      </c>
      <c r="BK322" s="80">
        <v>1484221869.4700003</v>
      </c>
      <c r="BL322" s="80">
        <v>1492702164.3100004</v>
      </c>
      <c r="BM322" s="80">
        <v>1501268620.6100006</v>
      </c>
      <c r="BN322" s="80">
        <v>1509920284.5300007</v>
      </c>
      <c r="BO322" s="80">
        <v>1518659083.4900007</v>
      </c>
      <c r="BP322" s="80">
        <v>1527484044.0100005</v>
      </c>
      <c r="BQ322" s="80">
        <v>1536252366.1000009</v>
      </c>
      <c r="BR322" s="80">
        <v>1545252576.5200009</v>
      </c>
      <c r="BS322" s="80">
        <v>1554338948.5100007</v>
      </c>
      <c r="BT322" s="80">
        <v>1560803628.9200008</v>
      </c>
      <c r="BU322" s="80">
        <v>1570117823.1500008</v>
      </c>
      <c r="BV322" s="80">
        <v>1579518178.9600008</v>
      </c>
      <c r="BW322" s="80">
        <v>1584652684.3400011</v>
      </c>
      <c r="BX322" s="119">
        <v>1220948379.3699999</v>
      </c>
      <c r="BY322" s="119">
        <v>1249015154.4700003</v>
      </c>
      <c r="BZ322" s="119">
        <v>1317130075.8700001</v>
      </c>
      <c r="CA322" s="119">
        <v>1393624144.6899998</v>
      </c>
      <c r="CB322" s="119">
        <v>1484221869.4700003</v>
      </c>
      <c r="CC322" s="119">
        <v>1584652684.3400011</v>
      </c>
      <c r="CD322" s="120">
        <v>1202235613</v>
      </c>
      <c r="CE322" s="120">
        <v>1230569099.6400001</v>
      </c>
      <c r="CF322" s="120">
        <v>1283180142.1700001</v>
      </c>
      <c r="CG322" s="120">
        <v>1355774000.78</v>
      </c>
      <c r="CH322" s="120">
        <v>1438187078.3199999</v>
      </c>
      <c r="CI322" s="120">
        <v>1535784020.99</v>
      </c>
    </row>
    <row r="323" spans="1:87" x14ac:dyDescent="0.3">
      <c r="A323" s="69">
        <v>108</v>
      </c>
      <c r="B323" s="84" t="s">
        <v>627</v>
      </c>
      <c r="C323" s="80">
        <v>26437998.830000009</v>
      </c>
      <c r="D323" s="80">
        <v>26920475.31000001</v>
      </c>
      <c r="E323" s="80">
        <v>26924387.300000008</v>
      </c>
      <c r="F323" s="80">
        <v>26407899.660000008</v>
      </c>
      <c r="G323" s="80">
        <v>26764951.310000006</v>
      </c>
      <c r="H323" s="80">
        <v>26907749.630000006</v>
      </c>
      <c r="I323" s="80">
        <v>28191826.500000007</v>
      </c>
      <c r="J323" s="80">
        <v>28674584.990000006</v>
      </c>
      <c r="K323" s="80">
        <v>29082711.730000008</v>
      </c>
      <c r="L323" s="80">
        <v>29569424.980000008</v>
      </c>
      <c r="M323" s="80">
        <v>30081119.580000009</v>
      </c>
      <c r="N323" s="80">
        <v>30482721.970000006</v>
      </c>
      <c r="O323" s="80">
        <v>30784788.789999999</v>
      </c>
      <c r="P323" s="80">
        <v>31091863.259999998</v>
      </c>
      <c r="Q323" s="80">
        <v>31659566.110000003</v>
      </c>
      <c r="R323" s="80">
        <v>32289275.130000003</v>
      </c>
      <c r="S323" s="80">
        <v>32873319.320000004</v>
      </c>
      <c r="T323" s="80">
        <v>33410331.670000006</v>
      </c>
      <c r="U323" s="80">
        <v>33988694.960000008</v>
      </c>
      <c r="V323" s="80">
        <v>34798672.240000002</v>
      </c>
      <c r="W323" s="80">
        <v>35391761.430000007</v>
      </c>
      <c r="X323" s="80">
        <v>36361137.940000005</v>
      </c>
      <c r="Y323" s="80">
        <v>36938912.95000001</v>
      </c>
      <c r="Z323" s="80">
        <v>37584511.520000003</v>
      </c>
      <c r="AA323" s="80">
        <v>38163273.250000007</v>
      </c>
      <c r="AB323" s="80">
        <v>38658836.590000004</v>
      </c>
      <c r="AC323" s="80">
        <v>39238430.610000007</v>
      </c>
      <c r="AD323" s="80">
        <v>39810376.550000012</v>
      </c>
      <c r="AE323" s="80">
        <v>40313461.400000006</v>
      </c>
      <c r="AF323" s="80">
        <v>40809148.170000002</v>
      </c>
      <c r="AG323" s="80">
        <v>41304865.789999999</v>
      </c>
      <c r="AH323" s="80">
        <v>42150952.809999995</v>
      </c>
      <c r="AI323" s="80">
        <v>42657473.11999999</v>
      </c>
      <c r="AJ323" s="80">
        <v>43687456.609999992</v>
      </c>
      <c r="AK323" s="80">
        <v>44183302.309999995</v>
      </c>
      <c r="AL323" s="80">
        <v>44700356.739999995</v>
      </c>
      <c r="AM323" s="80">
        <v>45196531.029999994</v>
      </c>
      <c r="AN323" s="80">
        <v>45600343.309999987</v>
      </c>
      <c r="AO323" s="80">
        <v>46009466.769999988</v>
      </c>
      <c r="AP323" s="80">
        <v>46423901.399999984</v>
      </c>
      <c r="AQ323" s="80">
        <v>46843647.209999986</v>
      </c>
      <c r="AR323" s="80">
        <v>47268704.189999983</v>
      </c>
      <c r="AS323" s="80">
        <v>47699072.349999979</v>
      </c>
      <c r="AT323" s="80">
        <v>48134751.679999985</v>
      </c>
      <c r="AU323" s="80">
        <v>48575742.189999975</v>
      </c>
      <c r="AV323" s="80">
        <v>49022043.87999998</v>
      </c>
      <c r="AW323" s="80">
        <v>49473656.739999972</v>
      </c>
      <c r="AX323" s="80">
        <v>49930580.779999964</v>
      </c>
      <c r="AY323" s="80">
        <v>50385016.069999963</v>
      </c>
      <c r="AZ323" s="80">
        <v>50901816.269999959</v>
      </c>
      <c r="BA323" s="80">
        <v>51421428.549999967</v>
      </c>
      <c r="BB323" s="80">
        <v>51943852.909999952</v>
      </c>
      <c r="BC323" s="80">
        <v>52469089.349999949</v>
      </c>
      <c r="BD323" s="80">
        <v>52997137.869999945</v>
      </c>
      <c r="BE323" s="80">
        <v>53527998.469999939</v>
      </c>
      <c r="BF323" s="80">
        <v>54061671.149999931</v>
      </c>
      <c r="BG323" s="80">
        <v>54598155.909999929</v>
      </c>
      <c r="BH323" s="80">
        <v>55137452.749999911</v>
      </c>
      <c r="BI323" s="80">
        <v>55679561.669999912</v>
      </c>
      <c r="BJ323" s="80">
        <v>56224482.669999912</v>
      </c>
      <c r="BK323" s="80">
        <v>56764415.789999917</v>
      </c>
      <c r="BL323" s="80">
        <v>57325052.909999914</v>
      </c>
      <c r="BM323" s="80">
        <v>57888384.999999903</v>
      </c>
      <c r="BN323" s="80">
        <v>58454412.059999906</v>
      </c>
      <c r="BO323" s="80">
        <v>59023134.089999899</v>
      </c>
      <c r="BP323" s="80">
        <v>59594551.089999907</v>
      </c>
      <c r="BQ323" s="80">
        <v>60168663.059999906</v>
      </c>
      <c r="BR323" s="80">
        <v>60745469.98999989</v>
      </c>
      <c r="BS323" s="80">
        <v>61324971.889999896</v>
      </c>
      <c r="BT323" s="80">
        <v>61907168.759999886</v>
      </c>
      <c r="BU323" s="80">
        <v>62492060.599999882</v>
      </c>
      <c r="BV323" s="80">
        <v>63079647.409999885</v>
      </c>
      <c r="BW323" s="80">
        <v>63662129.239999883</v>
      </c>
      <c r="BX323" s="119">
        <v>30784788.789999999</v>
      </c>
      <c r="BY323" s="119">
        <v>38163273.250000007</v>
      </c>
      <c r="BZ323" s="119">
        <v>45196531.029999994</v>
      </c>
      <c r="CA323" s="119">
        <v>50385016.069999963</v>
      </c>
      <c r="CB323" s="119">
        <v>56764415.789999917</v>
      </c>
      <c r="CC323" s="119">
        <v>63662129.239999883</v>
      </c>
      <c r="CD323" s="120">
        <v>28248510.809999999</v>
      </c>
      <c r="CE323" s="120">
        <v>34256623.730000004</v>
      </c>
      <c r="CF323" s="120">
        <v>41605728.069999993</v>
      </c>
      <c r="CG323" s="120">
        <v>47735650.579999998</v>
      </c>
      <c r="CH323" s="120">
        <v>53547083.039999999</v>
      </c>
      <c r="CI323" s="120">
        <v>60186927.839999996</v>
      </c>
    </row>
    <row r="324" spans="1:87" x14ac:dyDescent="0.3">
      <c r="A324" s="69">
        <v>108</v>
      </c>
      <c r="B324" s="85" t="s">
        <v>628</v>
      </c>
      <c r="C324" s="80">
        <v>129280497.02</v>
      </c>
      <c r="D324" s="80">
        <v>128673946.80000001</v>
      </c>
      <c r="E324" s="80">
        <v>130596896.01999998</v>
      </c>
      <c r="F324" s="80">
        <v>132527376.16999999</v>
      </c>
      <c r="G324" s="80">
        <v>133150083.69999999</v>
      </c>
      <c r="H324" s="80">
        <v>132996676.73999999</v>
      </c>
      <c r="I324" s="80">
        <v>134870557.26999998</v>
      </c>
      <c r="J324" s="80">
        <v>136438094.78</v>
      </c>
      <c r="K324" s="80">
        <v>138568140.84999999</v>
      </c>
      <c r="L324" s="80">
        <v>139488973.80000001</v>
      </c>
      <c r="M324" s="80">
        <v>140303159.79000002</v>
      </c>
      <c r="N324" s="80">
        <v>140518484.05000001</v>
      </c>
      <c r="O324" s="80">
        <v>142188453.58000001</v>
      </c>
      <c r="P324" s="80">
        <v>143541247.26999998</v>
      </c>
      <c r="Q324" s="80">
        <v>144333975.41</v>
      </c>
      <c r="R324" s="80">
        <v>145571180.47</v>
      </c>
      <c r="S324" s="80">
        <v>145915771.25999999</v>
      </c>
      <c r="T324" s="80">
        <v>147974074.37</v>
      </c>
      <c r="U324" s="80">
        <v>149310755.03</v>
      </c>
      <c r="V324" s="80">
        <v>151390539.93000001</v>
      </c>
      <c r="W324" s="80">
        <v>153637312.00999999</v>
      </c>
      <c r="X324" s="80">
        <v>155227236.92999998</v>
      </c>
      <c r="Y324" s="80">
        <v>155783738.35999998</v>
      </c>
      <c r="Z324" s="80">
        <v>157559481.85999998</v>
      </c>
      <c r="AA324" s="80">
        <v>155551054.88999999</v>
      </c>
      <c r="AB324" s="80">
        <v>153040852.59999996</v>
      </c>
      <c r="AC324" s="80">
        <v>155041994.58999997</v>
      </c>
      <c r="AD324" s="80">
        <v>156401774.67999995</v>
      </c>
      <c r="AE324" s="80">
        <v>158622337.28999996</v>
      </c>
      <c r="AF324" s="80">
        <v>143405796.44999999</v>
      </c>
      <c r="AG324" s="80">
        <v>145957395.06999999</v>
      </c>
      <c r="AH324" s="80">
        <v>147360868.39999998</v>
      </c>
      <c r="AI324" s="80">
        <v>150333617.81</v>
      </c>
      <c r="AJ324" s="80">
        <v>152960374.63999999</v>
      </c>
      <c r="AK324" s="80">
        <v>145615580.53999996</v>
      </c>
      <c r="AL324" s="80">
        <v>147044400.94</v>
      </c>
      <c r="AM324" s="80">
        <v>149578592.53999999</v>
      </c>
      <c r="AN324" s="80">
        <v>139874544.59999996</v>
      </c>
      <c r="AO324" s="80">
        <v>139805730.70999998</v>
      </c>
      <c r="AP324" s="80">
        <v>142212819.81</v>
      </c>
      <c r="AQ324" s="80">
        <v>144541372.18999997</v>
      </c>
      <c r="AR324" s="80">
        <v>141242571.04999998</v>
      </c>
      <c r="AS324" s="80">
        <v>144072821.75</v>
      </c>
      <c r="AT324" s="80">
        <v>146295595.63999999</v>
      </c>
      <c r="AU324" s="80">
        <v>146411465.61000001</v>
      </c>
      <c r="AV324" s="80">
        <v>148625236.89999998</v>
      </c>
      <c r="AW324" s="80">
        <v>150982002.56999999</v>
      </c>
      <c r="AX324" s="80">
        <v>153887241.84999999</v>
      </c>
      <c r="AY324" s="80">
        <v>154970046.34</v>
      </c>
      <c r="AZ324" s="80">
        <v>157205690.51000002</v>
      </c>
      <c r="BA324" s="80">
        <v>159470160.42000002</v>
      </c>
      <c r="BB324" s="80">
        <v>163006391.27000004</v>
      </c>
      <c r="BC324" s="80">
        <v>166952774.92000002</v>
      </c>
      <c r="BD324" s="80">
        <v>171132034.18000001</v>
      </c>
      <c r="BE324" s="80">
        <v>175338568.11000001</v>
      </c>
      <c r="BF324" s="80">
        <v>175174358.56000003</v>
      </c>
      <c r="BG324" s="80">
        <v>179317981.21000004</v>
      </c>
      <c r="BH324" s="80">
        <v>180919888.63000003</v>
      </c>
      <c r="BI324" s="80">
        <v>184027582.00000003</v>
      </c>
      <c r="BJ324" s="80">
        <v>186897030.03000003</v>
      </c>
      <c r="BK324" s="80">
        <v>190290946.52000004</v>
      </c>
      <c r="BL324" s="80">
        <v>181454003.44000003</v>
      </c>
      <c r="BM324" s="80">
        <v>184350093.10000002</v>
      </c>
      <c r="BN324" s="80">
        <v>188338950.69</v>
      </c>
      <c r="BO324" s="80">
        <v>190216346.25000006</v>
      </c>
      <c r="BP324" s="80">
        <v>194381771.34000003</v>
      </c>
      <c r="BQ324" s="80">
        <v>198728889.45000005</v>
      </c>
      <c r="BR324" s="80">
        <v>202995433.61000001</v>
      </c>
      <c r="BS324" s="80">
        <v>204729901.10000002</v>
      </c>
      <c r="BT324" s="80">
        <v>206135677.38000005</v>
      </c>
      <c r="BU324" s="80">
        <v>210026375.50000003</v>
      </c>
      <c r="BV324" s="80">
        <v>213554594.52000004</v>
      </c>
      <c r="BW324" s="80">
        <v>216608089.80000007</v>
      </c>
      <c r="BX324" s="119">
        <v>142188453.58000001</v>
      </c>
      <c r="BY324" s="119">
        <v>155551054.88999999</v>
      </c>
      <c r="BZ324" s="119">
        <v>149578592.53999999</v>
      </c>
      <c r="CA324" s="119">
        <v>154970046.34</v>
      </c>
      <c r="CB324" s="119">
        <v>190290946.52000004</v>
      </c>
      <c r="CC324" s="119">
        <v>216608089.80000007</v>
      </c>
      <c r="CD324" s="120">
        <v>135353949.28000003</v>
      </c>
      <c r="CE324" s="120">
        <v>149844986.25999999</v>
      </c>
      <c r="CF324" s="120">
        <v>150839587.72</v>
      </c>
      <c r="CG324" s="120">
        <v>146346157.05000001</v>
      </c>
      <c r="CH324" s="120">
        <v>172669496.35999998</v>
      </c>
      <c r="CI324" s="120">
        <v>198600851.73999998</v>
      </c>
    </row>
    <row r="325" spans="1:87" ht="15" thickBot="1" x14ac:dyDescent="0.35">
      <c r="A325" s="86"/>
      <c r="B325" s="84" t="s">
        <v>629</v>
      </c>
      <c r="C325" s="75">
        <v>3460649480.75</v>
      </c>
      <c r="D325" s="75">
        <v>3484082245.9900002</v>
      </c>
      <c r="E325" s="75">
        <v>3504189547.3600011</v>
      </c>
      <c r="F325" s="75">
        <v>3503987538.4300003</v>
      </c>
      <c r="G325" s="75">
        <v>3525854437.0200009</v>
      </c>
      <c r="H325" s="75">
        <v>3549742586.749999</v>
      </c>
      <c r="I325" s="75">
        <v>3576032352.9200001</v>
      </c>
      <c r="J325" s="75">
        <v>3604619985.0700011</v>
      </c>
      <c r="K325" s="75">
        <v>3626365915.8200006</v>
      </c>
      <c r="L325" s="75">
        <v>3655459968.9200006</v>
      </c>
      <c r="M325" s="75">
        <v>3672880325.1499996</v>
      </c>
      <c r="N325" s="75">
        <v>3695176921.4200006</v>
      </c>
      <c r="O325" s="75">
        <v>3713626049.6800003</v>
      </c>
      <c r="P325" s="75">
        <v>3737787237.2199993</v>
      </c>
      <c r="Q325" s="75">
        <v>3755362774.6299996</v>
      </c>
      <c r="R325" s="75">
        <v>3769618830.48</v>
      </c>
      <c r="S325" s="75">
        <v>3793839176.0199986</v>
      </c>
      <c r="T325" s="75">
        <v>3795853927.7299995</v>
      </c>
      <c r="U325" s="75">
        <v>3819527567.4100013</v>
      </c>
      <c r="V325" s="75">
        <v>3846455539.7499995</v>
      </c>
      <c r="W325" s="75">
        <v>3874172278.4399996</v>
      </c>
      <c r="X325" s="75">
        <v>3903351985.0900002</v>
      </c>
      <c r="Y325" s="75">
        <v>3934721575.6100006</v>
      </c>
      <c r="Z325" s="75">
        <v>3967504456.6999998</v>
      </c>
      <c r="AA325" s="75">
        <v>3988243071.1100001</v>
      </c>
      <c r="AB325" s="75">
        <v>4012775655.4100003</v>
      </c>
      <c r="AC325" s="75">
        <v>4048946285.5299993</v>
      </c>
      <c r="AD325" s="75">
        <v>4082193630.0100007</v>
      </c>
      <c r="AE325" s="75">
        <v>4117459700.1100001</v>
      </c>
      <c r="AF325" s="75">
        <v>4134635688.5899997</v>
      </c>
      <c r="AG325" s="75">
        <v>4168422921.02</v>
      </c>
      <c r="AH325" s="75">
        <v>4204269220.9499998</v>
      </c>
      <c r="AI325" s="75">
        <v>4243625321.77</v>
      </c>
      <c r="AJ325" s="75">
        <v>4280556852.6599998</v>
      </c>
      <c r="AK325" s="75">
        <v>4310860915.7700005</v>
      </c>
      <c r="AL325" s="75">
        <v>4348839782.1399994</v>
      </c>
      <c r="AM325" s="75">
        <v>4370651907.8300018</v>
      </c>
      <c r="AN325" s="75">
        <v>4396691762.4400005</v>
      </c>
      <c r="AO325" s="75">
        <v>4433848253.6800003</v>
      </c>
      <c r="AP325" s="75">
        <v>4474168284.0299997</v>
      </c>
      <c r="AQ325" s="75">
        <v>4514361174.6099997</v>
      </c>
      <c r="AR325" s="75">
        <v>4540814110.7800007</v>
      </c>
      <c r="AS325" s="75">
        <v>4574695119.0299997</v>
      </c>
      <c r="AT325" s="75">
        <v>4614618630.0400009</v>
      </c>
      <c r="AU325" s="75">
        <v>4651771108.329999</v>
      </c>
      <c r="AV325" s="75">
        <v>4687349235.0099983</v>
      </c>
      <c r="AW325" s="75">
        <v>4726880627.2199993</v>
      </c>
      <c r="AX325" s="75">
        <v>4769432938.079999</v>
      </c>
      <c r="AY325" s="75">
        <v>4792617710.7699986</v>
      </c>
      <c r="AZ325" s="75">
        <v>4831535930.8199987</v>
      </c>
      <c r="BA325" s="75">
        <v>4873686478.8100004</v>
      </c>
      <c r="BB325" s="75">
        <v>4915710252.6399994</v>
      </c>
      <c r="BC325" s="75">
        <v>4961937868.0699997</v>
      </c>
      <c r="BD325" s="75">
        <v>5008067625.8999996</v>
      </c>
      <c r="BE325" s="75">
        <v>5049304078.8600006</v>
      </c>
      <c r="BF325" s="75">
        <v>5089918828.04</v>
      </c>
      <c r="BG325" s="75">
        <v>5120195307.7400007</v>
      </c>
      <c r="BH325" s="75">
        <v>5161037999.5299997</v>
      </c>
      <c r="BI325" s="75">
        <v>5207612739.4899998</v>
      </c>
      <c r="BJ325" s="75">
        <v>5252810942.9299994</v>
      </c>
      <c r="BK325" s="75">
        <v>5275273389.0199995</v>
      </c>
      <c r="BL325" s="75">
        <v>5312162747.1599998</v>
      </c>
      <c r="BM325" s="75">
        <v>5360227303.5600014</v>
      </c>
      <c r="BN325" s="75">
        <v>5410309144.2299995</v>
      </c>
      <c r="BO325" s="75">
        <v>5458584226.6900005</v>
      </c>
      <c r="BP325" s="75">
        <v>5508959041.8499994</v>
      </c>
      <c r="BQ325" s="75">
        <v>5559117349.7200003</v>
      </c>
      <c r="BR325" s="75">
        <v>5610062058.9099989</v>
      </c>
      <c r="BS325" s="75">
        <v>5658500055.0700006</v>
      </c>
      <c r="BT325" s="75">
        <v>5698590750.960001</v>
      </c>
      <c r="BU325" s="75">
        <v>5751592473.4100008</v>
      </c>
      <c r="BV325" s="75">
        <v>5804496076.3500013</v>
      </c>
      <c r="BW325" s="75">
        <v>5835652744.7700014</v>
      </c>
      <c r="BX325" s="115">
        <v>3713626049.6800003</v>
      </c>
      <c r="BY325" s="115">
        <v>3988243071.1100001</v>
      </c>
      <c r="BZ325" s="115">
        <v>4370651907.8300018</v>
      </c>
      <c r="CA325" s="115">
        <v>4792617710.7699986</v>
      </c>
      <c r="CB325" s="115">
        <v>5275273389.0199995</v>
      </c>
      <c r="CC325" s="115">
        <v>5835652744.7700014</v>
      </c>
      <c r="CD325" s="116">
        <v>3582512873.4700003</v>
      </c>
      <c r="CE325" s="116">
        <v>3838466497.6800003</v>
      </c>
      <c r="CF325" s="116">
        <v>4177806227.1399999</v>
      </c>
      <c r="CG325" s="116">
        <v>4580607758.6099997</v>
      </c>
      <c r="CH325" s="116">
        <v>5041516088.6600008</v>
      </c>
      <c r="CI325" s="116">
        <v>5557194412.4499998</v>
      </c>
    </row>
    <row r="326" spans="1:87" ht="15" thickTop="1" x14ac:dyDescent="0.3">
      <c r="A326" s="88" t="s">
        <v>34</v>
      </c>
      <c r="B326" s="88"/>
      <c r="C326" s="89">
        <v>0</v>
      </c>
      <c r="D326" s="89">
        <v>0</v>
      </c>
      <c r="E326" s="89">
        <v>0</v>
      </c>
      <c r="F326" s="89">
        <v>0</v>
      </c>
      <c r="G326" s="89">
        <v>0</v>
      </c>
      <c r="H326" s="89">
        <v>0</v>
      </c>
      <c r="I326" s="89">
        <v>0</v>
      </c>
      <c r="J326" s="89">
        <v>0</v>
      </c>
      <c r="K326" s="89">
        <v>0</v>
      </c>
      <c r="L326" s="89">
        <v>0</v>
      </c>
      <c r="M326" s="89">
        <v>0</v>
      </c>
      <c r="N326" s="89">
        <v>0</v>
      </c>
      <c r="O326" s="89">
        <v>0</v>
      </c>
      <c r="P326" s="89">
        <v>0</v>
      </c>
      <c r="Q326" s="89">
        <v>0</v>
      </c>
      <c r="R326" s="89">
        <v>0</v>
      </c>
      <c r="S326" s="89">
        <v>0</v>
      </c>
      <c r="T326" s="89">
        <v>0</v>
      </c>
      <c r="U326" s="89">
        <v>0</v>
      </c>
      <c r="V326" s="89">
        <v>0</v>
      </c>
      <c r="W326" s="89">
        <v>0</v>
      </c>
      <c r="X326" s="89">
        <v>0</v>
      </c>
      <c r="Y326" s="89">
        <v>0</v>
      </c>
      <c r="Z326" s="89">
        <v>0</v>
      </c>
      <c r="AA326" s="89">
        <v>0</v>
      </c>
      <c r="AB326" s="89">
        <v>0</v>
      </c>
      <c r="AC326" s="89">
        <v>0</v>
      </c>
      <c r="AD326" s="89">
        <v>0</v>
      </c>
      <c r="AE326" s="89">
        <v>0</v>
      </c>
      <c r="AF326" s="89">
        <v>0</v>
      </c>
      <c r="AG326" s="89">
        <v>0</v>
      </c>
      <c r="AH326" s="89">
        <v>0</v>
      </c>
      <c r="AI326" s="89">
        <v>0</v>
      </c>
      <c r="AJ326" s="89">
        <v>0</v>
      </c>
      <c r="AK326" s="89">
        <v>0</v>
      </c>
      <c r="AL326" s="89">
        <v>0</v>
      </c>
      <c r="AM326" s="89">
        <v>0</v>
      </c>
      <c r="AN326" s="89">
        <v>0</v>
      </c>
      <c r="AO326" s="89">
        <v>0</v>
      </c>
      <c r="AP326" s="89">
        <v>0</v>
      </c>
      <c r="AQ326" s="89">
        <v>0</v>
      </c>
      <c r="AR326" s="89">
        <v>0</v>
      </c>
      <c r="AS326" s="89">
        <v>0</v>
      </c>
      <c r="AT326" s="89">
        <v>0</v>
      </c>
      <c r="AU326" s="89">
        <v>0</v>
      </c>
      <c r="AV326" s="89">
        <v>0</v>
      </c>
      <c r="AW326" s="89">
        <v>0</v>
      </c>
      <c r="AX326" s="89">
        <v>0</v>
      </c>
      <c r="AY326" s="89">
        <v>0</v>
      </c>
      <c r="AZ326" s="89">
        <v>0</v>
      </c>
      <c r="BA326" s="89">
        <v>0</v>
      </c>
      <c r="BB326" s="89">
        <v>0</v>
      </c>
      <c r="BC326" s="89">
        <v>0</v>
      </c>
      <c r="BD326" s="89">
        <v>0</v>
      </c>
      <c r="BE326" s="89">
        <v>0</v>
      </c>
      <c r="BF326" s="89">
        <v>0</v>
      </c>
      <c r="BG326" s="89">
        <v>0</v>
      </c>
      <c r="BH326" s="89">
        <v>0</v>
      </c>
      <c r="BI326" s="89">
        <v>0</v>
      </c>
      <c r="BJ326" s="89">
        <v>0</v>
      </c>
      <c r="BK326" s="89">
        <v>0</v>
      </c>
      <c r="BL326" s="89">
        <v>0</v>
      </c>
      <c r="BM326" s="89">
        <v>0</v>
      </c>
      <c r="BN326" s="89">
        <v>0</v>
      </c>
      <c r="BO326" s="89">
        <v>0</v>
      </c>
      <c r="BP326" s="89">
        <v>0</v>
      </c>
      <c r="BQ326" s="89">
        <v>0</v>
      </c>
      <c r="BR326" s="89">
        <v>0</v>
      </c>
      <c r="BS326" s="89">
        <v>0</v>
      </c>
      <c r="BT326" s="89">
        <v>0</v>
      </c>
      <c r="BU326" s="89">
        <v>0</v>
      </c>
      <c r="BV326" s="89">
        <v>0</v>
      </c>
      <c r="BW326" s="89">
        <v>0</v>
      </c>
      <c r="BX326" s="114">
        <v>0</v>
      </c>
      <c r="BY326" s="114">
        <v>0</v>
      </c>
      <c r="BZ326" s="114">
        <v>0</v>
      </c>
      <c r="CA326" s="114">
        <v>0</v>
      </c>
      <c r="CB326" s="114">
        <v>0</v>
      </c>
      <c r="CC326" s="114">
        <v>0</v>
      </c>
      <c r="CD326" s="118">
        <v>0</v>
      </c>
      <c r="CE326" s="118">
        <v>0</v>
      </c>
      <c r="CF326" s="118">
        <v>0</v>
      </c>
      <c r="CG326" s="118">
        <v>0</v>
      </c>
      <c r="CH326" s="118">
        <v>0</v>
      </c>
      <c r="CI326" s="118">
        <v>0</v>
      </c>
    </row>
    <row r="327" spans="1:87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</row>
    <row r="328" spans="1:87" x14ac:dyDescent="0.3">
      <c r="A328" s="88" t="s">
        <v>34</v>
      </c>
      <c r="B328" s="190" t="s">
        <v>630</v>
      </c>
      <c r="C328" s="89">
        <v>0</v>
      </c>
      <c r="D328" s="89">
        <v>0</v>
      </c>
      <c r="E328" s="89">
        <v>0</v>
      </c>
      <c r="F328" s="89">
        <v>0</v>
      </c>
      <c r="G328" s="89">
        <v>0</v>
      </c>
      <c r="H328" s="89">
        <v>0</v>
      </c>
      <c r="I328" s="89">
        <v>0</v>
      </c>
      <c r="J328" s="89">
        <v>0</v>
      </c>
      <c r="K328" s="89">
        <v>0</v>
      </c>
      <c r="L328" s="89">
        <v>0</v>
      </c>
      <c r="M328" s="89">
        <v>0</v>
      </c>
      <c r="N328" s="89">
        <v>0</v>
      </c>
      <c r="O328" s="89">
        <v>0</v>
      </c>
      <c r="P328" s="89">
        <v>0</v>
      </c>
      <c r="Q328" s="89">
        <v>0</v>
      </c>
      <c r="R328" s="89">
        <v>0</v>
      </c>
      <c r="S328" s="89">
        <v>0</v>
      </c>
      <c r="T328" s="89">
        <v>0</v>
      </c>
      <c r="U328" s="89">
        <v>0</v>
      </c>
      <c r="V328" s="89">
        <v>0</v>
      </c>
      <c r="W328" s="89">
        <v>0</v>
      </c>
      <c r="X328" s="89">
        <v>0</v>
      </c>
      <c r="Y328" s="89">
        <v>0</v>
      </c>
      <c r="Z328" s="89">
        <v>0</v>
      </c>
      <c r="AA328" s="89">
        <v>0</v>
      </c>
      <c r="AB328" s="89">
        <v>0</v>
      </c>
      <c r="AC328" s="89">
        <v>0</v>
      </c>
      <c r="AD328" s="89">
        <v>0</v>
      </c>
      <c r="AE328" s="89">
        <v>0</v>
      </c>
      <c r="AF328" s="89">
        <v>0</v>
      </c>
      <c r="AG328" s="89">
        <v>0</v>
      </c>
      <c r="AH328" s="89">
        <v>0</v>
      </c>
      <c r="AI328" s="89">
        <v>0</v>
      </c>
      <c r="AJ328" s="89">
        <v>0</v>
      </c>
      <c r="AK328" s="89">
        <v>0</v>
      </c>
      <c r="AL328" s="89">
        <v>0</v>
      </c>
      <c r="AM328" s="89">
        <v>0</v>
      </c>
      <c r="AN328" s="89">
        <v>0</v>
      </c>
      <c r="AO328" s="89">
        <v>0</v>
      </c>
      <c r="AP328" s="89">
        <v>0</v>
      </c>
      <c r="AQ328" s="89">
        <v>0</v>
      </c>
      <c r="AR328" s="89">
        <v>0</v>
      </c>
      <c r="AS328" s="89">
        <v>0</v>
      </c>
      <c r="AT328" s="89">
        <v>0</v>
      </c>
      <c r="AU328" s="89">
        <v>0</v>
      </c>
      <c r="AV328" s="89">
        <v>0</v>
      </c>
      <c r="AW328" s="89">
        <v>0</v>
      </c>
      <c r="AX328" s="89">
        <v>0</v>
      </c>
      <c r="AY328" s="89">
        <v>0</v>
      </c>
      <c r="AZ328" s="89">
        <v>0</v>
      </c>
      <c r="BA328" s="89">
        <v>0</v>
      </c>
      <c r="BB328" s="89">
        <v>0</v>
      </c>
      <c r="BC328" s="89">
        <v>0</v>
      </c>
      <c r="BD328" s="89">
        <v>0</v>
      </c>
      <c r="BE328" s="89">
        <v>0</v>
      </c>
      <c r="BF328" s="89">
        <v>0</v>
      </c>
      <c r="BG328" s="89">
        <v>0</v>
      </c>
      <c r="BH328" s="89">
        <v>0</v>
      </c>
      <c r="BI328" s="89">
        <v>0</v>
      </c>
      <c r="BJ328" s="89">
        <v>0</v>
      </c>
      <c r="BK328" s="89">
        <v>0</v>
      </c>
      <c r="BL328" s="89">
        <v>0</v>
      </c>
      <c r="BM328" s="89">
        <v>0</v>
      </c>
      <c r="BN328" s="89">
        <v>0</v>
      </c>
      <c r="BO328" s="89">
        <v>0</v>
      </c>
      <c r="BP328" s="89">
        <v>0</v>
      </c>
      <c r="BQ328" s="89">
        <v>0</v>
      </c>
      <c r="BR328" s="89">
        <v>0</v>
      </c>
      <c r="BS328" s="89">
        <v>0</v>
      </c>
      <c r="BT328" s="89">
        <v>0</v>
      </c>
      <c r="BU328" s="89">
        <v>0</v>
      </c>
      <c r="BV328" s="89">
        <v>0</v>
      </c>
      <c r="BW328" s="89">
        <v>0</v>
      </c>
      <c r="BX328" s="114"/>
      <c r="BY328" s="114"/>
      <c r="BZ328" s="114"/>
      <c r="CA328" s="114"/>
      <c r="CB328" s="114"/>
      <c r="CC328" s="114"/>
      <c r="CD328" s="118">
        <v>1.9999980926513672E-2</v>
      </c>
      <c r="CE328" s="118">
        <v>0</v>
      </c>
      <c r="CF328" s="118">
        <v>1.0000228881835938E-2</v>
      </c>
      <c r="CG328" s="118">
        <v>0</v>
      </c>
      <c r="CH328" s="118">
        <v>0</v>
      </c>
      <c r="CI328" s="118">
        <v>-9.9992752075195313E-3</v>
      </c>
    </row>
    <row r="329" spans="1:87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</row>
  </sheetData>
  <printOptions horizontalCentered="1"/>
  <pageMargins left="0.75" right="0" top="1" bottom="1" header="0.5" footer="0.5"/>
  <pageSetup paperSize="5" scale="10" orientation="landscape" r:id="rId1"/>
  <headerFooter alignWithMargins="0">
    <oddFooter>&amp;L&amp;Z&amp;F&amp;R
&amp;A
&amp;"Arial,Bold"&amp;18 &amp;KFF000020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25E70-09A7-4C6B-AA34-10867BBB98D0}">
  <sheetPr>
    <tabColor rgb="FFFFC000"/>
  </sheetPr>
  <dimension ref="A1:T570"/>
  <sheetViews>
    <sheetView view="pageBreakPreview" zoomScaleNormal="100" zoomScaleSheetLayoutView="100" workbookViewId="0">
      <selection activeCell="V1" sqref="V1"/>
    </sheetView>
  </sheetViews>
  <sheetFormatPr defaultColWidth="9.109375" defaultRowHeight="13.2" x14ac:dyDescent="0.25"/>
  <cols>
    <col min="1" max="2" width="4.6640625" style="5" customWidth="1"/>
    <col min="3" max="3" width="10.5546875" style="5" customWidth="1"/>
    <col min="4" max="4" width="33.33203125" style="5" customWidth="1"/>
    <col min="5" max="5" width="1.6640625" style="5" customWidth="1"/>
    <col min="6" max="6" width="15.44140625" style="5" customWidth="1"/>
    <col min="7" max="7" width="1.6640625" style="5" customWidth="1"/>
    <col min="8" max="8" width="14.6640625" style="5" customWidth="1"/>
    <col min="9" max="9" width="1.6640625" style="5" customWidth="1"/>
    <col min="10" max="10" width="14.6640625" style="5" customWidth="1"/>
    <col min="11" max="11" width="1.6640625" style="5" customWidth="1"/>
    <col min="12" max="12" width="14.6640625" style="5" customWidth="1"/>
    <col min="13" max="13" width="1.6640625" style="5" customWidth="1"/>
    <col min="14" max="14" width="14.6640625" style="5" customWidth="1"/>
    <col min="15" max="15" width="1.6640625" style="5" customWidth="1"/>
    <col min="16" max="16" width="14.6640625" style="5" customWidth="1"/>
    <col min="17" max="17" width="1.6640625" style="5" customWidth="1"/>
    <col min="18" max="18" width="14.6640625" style="5" customWidth="1"/>
    <col min="19" max="19" width="1.6640625" style="5" customWidth="1"/>
    <col min="20" max="20" width="14.6640625" style="5" customWidth="1"/>
    <col min="21" max="16384" width="9.109375" style="244"/>
  </cols>
  <sheetData>
    <row r="1" spans="1:20" ht="13.8" thickBot="1" x14ac:dyDescent="0.3">
      <c r="A1" s="243" t="s">
        <v>631</v>
      </c>
      <c r="B1" s="4"/>
      <c r="C1" s="4"/>
      <c r="D1" s="4"/>
      <c r="E1" s="4"/>
      <c r="F1" s="4" t="s">
        <v>632</v>
      </c>
      <c r="G1" s="4"/>
      <c r="H1" s="4"/>
      <c r="I1" s="4"/>
      <c r="J1" s="4"/>
      <c r="K1" s="4"/>
      <c r="L1" s="4"/>
      <c r="M1" s="4"/>
      <c r="N1" s="4"/>
      <c r="O1" s="4"/>
      <c r="P1" s="4"/>
      <c r="Q1" s="99"/>
      <c r="R1" s="191">
        <v>10</v>
      </c>
      <c r="S1" s="4"/>
      <c r="T1" s="4" t="s">
        <v>633</v>
      </c>
    </row>
    <row r="2" spans="1:20" x14ac:dyDescent="0.25">
      <c r="A2" s="5" t="s">
        <v>2</v>
      </c>
      <c r="E2" s="6" t="s">
        <v>3</v>
      </c>
      <c r="F2" s="7" t="s">
        <v>634</v>
      </c>
      <c r="J2" s="8"/>
      <c r="K2" s="8"/>
      <c r="M2" s="8"/>
      <c r="N2" s="8"/>
      <c r="O2" s="8"/>
      <c r="P2" s="8"/>
      <c r="Q2" s="100"/>
      <c r="R2" s="8" t="s">
        <v>5</v>
      </c>
      <c r="T2" s="9"/>
    </row>
    <row r="3" spans="1:20" x14ac:dyDescent="0.25">
      <c r="F3" s="5" t="s">
        <v>635</v>
      </c>
      <c r="J3" s="6"/>
      <c r="K3" s="9"/>
      <c r="N3" s="6"/>
      <c r="O3" s="6"/>
      <c r="P3" s="6"/>
      <c r="Q3" s="96" t="s">
        <v>7</v>
      </c>
      <c r="R3" s="245" t="s">
        <v>8</v>
      </c>
      <c r="S3" s="95"/>
      <c r="T3" s="96"/>
    </row>
    <row r="4" spans="1:20" x14ac:dyDescent="0.25">
      <c r="A4" s="5" t="s">
        <v>9</v>
      </c>
      <c r="J4" s="6"/>
      <c r="K4" s="9"/>
      <c r="L4" s="6"/>
      <c r="Q4" s="6"/>
      <c r="R4" s="246" t="s">
        <v>10</v>
      </c>
      <c r="T4" s="6"/>
    </row>
    <row r="5" spans="1:20" x14ac:dyDescent="0.25">
      <c r="J5" s="6"/>
      <c r="K5" s="9"/>
      <c r="L5" s="6"/>
      <c r="Q5" s="6"/>
      <c r="R5" s="246" t="s">
        <v>11</v>
      </c>
      <c r="T5" s="6"/>
    </row>
    <row r="6" spans="1:20" x14ac:dyDescent="0.25">
      <c r="J6" s="6"/>
      <c r="K6" s="9"/>
      <c r="L6" s="6"/>
      <c r="Q6" s="6"/>
      <c r="R6" s="246" t="s">
        <v>12</v>
      </c>
      <c r="T6" s="6"/>
    </row>
    <row r="7" spans="1:20" ht="13.8" thickBot="1" x14ac:dyDescent="0.3">
      <c r="A7" s="243" t="s">
        <v>13</v>
      </c>
      <c r="B7" s="4"/>
      <c r="C7" s="4"/>
      <c r="D7" s="4"/>
      <c r="E7" s="4"/>
      <c r="F7" s="4"/>
      <c r="G7" s="4"/>
      <c r="H7" s="10" t="s">
        <v>636</v>
      </c>
      <c r="I7" s="4"/>
      <c r="J7" s="4"/>
      <c r="K7" s="4"/>
      <c r="L7" s="4"/>
      <c r="M7" s="4"/>
      <c r="N7" s="4"/>
      <c r="O7" s="4"/>
      <c r="P7" s="4"/>
      <c r="Q7" s="99"/>
      <c r="R7" s="4" t="s">
        <v>15</v>
      </c>
      <c r="S7" s="4"/>
      <c r="T7" s="4"/>
    </row>
    <row r="8" spans="1:20" x14ac:dyDescent="0.2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44"/>
      <c r="R8" s="11"/>
      <c r="S8" s="11"/>
      <c r="T8" s="11"/>
    </row>
    <row r="9" spans="1:20" x14ac:dyDescent="0.25">
      <c r="C9" s="11" t="s">
        <v>17</v>
      </c>
      <c r="D9" s="11" t="s">
        <v>18</v>
      </c>
      <c r="E9" s="11"/>
      <c r="F9" s="11" t="s">
        <v>19</v>
      </c>
      <c r="G9" s="11"/>
      <c r="H9" s="11" t="s">
        <v>20</v>
      </c>
      <c r="I9" s="11"/>
      <c r="J9" s="12" t="s">
        <v>21</v>
      </c>
      <c r="K9" s="12"/>
      <c r="L9" s="11" t="s">
        <v>22</v>
      </c>
      <c r="M9" s="11"/>
      <c r="N9" s="11" t="s">
        <v>23</v>
      </c>
      <c r="O9" s="11"/>
      <c r="P9" s="11" t="s">
        <v>24</v>
      </c>
      <c r="Q9" s="44"/>
      <c r="R9" s="11" t="s">
        <v>25</v>
      </c>
      <c r="S9" s="11"/>
      <c r="T9" s="11" t="s">
        <v>26</v>
      </c>
    </row>
    <row r="10" spans="1:20" x14ac:dyDescent="0.25">
      <c r="C10" s="12" t="s">
        <v>16</v>
      </c>
      <c r="D10" s="12" t="s">
        <v>16</v>
      </c>
      <c r="F10" s="12" t="s">
        <v>637</v>
      </c>
      <c r="G10" s="12"/>
      <c r="H10" s="11" t="s">
        <v>638</v>
      </c>
      <c r="I10" s="12"/>
      <c r="J10" s="11"/>
      <c r="K10" s="12"/>
      <c r="L10" s="12"/>
      <c r="M10" s="12"/>
      <c r="Q10" s="6"/>
      <c r="R10" s="12" t="s">
        <v>637</v>
      </c>
      <c r="T10" s="12"/>
    </row>
    <row r="11" spans="1:20" x14ac:dyDescent="0.25">
      <c r="A11" s="12" t="s">
        <v>31</v>
      </c>
      <c r="B11" s="12"/>
      <c r="C11" s="12" t="s">
        <v>32</v>
      </c>
      <c r="D11" s="12" t="s">
        <v>32</v>
      </c>
      <c r="E11" s="11"/>
      <c r="F11" s="12" t="s">
        <v>639</v>
      </c>
      <c r="G11" s="12"/>
      <c r="H11" s="12" t="s">
        <v>639</v>
      </c>
      <c r="I11" s="12"/>
      <c r="J11" s="12"/>
      <c r="K11" s="11"/>
      <c r="L11" s="12" t="s">
        <v>640</v>
      </c>
      <c r="M11" s="9"/>
      <c r="N11" s="12" t="s">
        <v>640</v>
      </c>
      <c r="O11" s="12"/>
      <c r="P11" s="12" t="s">
        <v>641</v>
      </c>
      <c r="Q11" s="44"/>
      <c r="R11" s="11" t="s">
        <v>639</v>
      </c>
      <c r="S11" s="11"/>
      <c r="T11" s="12" t="s">
        <v>33</v>
      </c>
    </row>
    <row r="12" spans="1:20" ht="13.8" thickBot="1" x14ac:dyDescent="0.3">
      <c r="A12" s="10" t="s">
        <v>35</v>
      </c>
      <c r="B12" s="10"/>
      <c r="C12" s="10" t="s">
        <v>36</v>
      </c>
      <c r="D12" s="10" t="s">
        <v>37</v>
      </c>
      <c r="E12" s="10"/>
      <c r="F12" s="13" t="s">
        <v>642</v>
      </c>
      <c r="G12" s="13"/>
      <c r="H12" s="13" t="s">
        <v>643</v>
      </c>
      <c r="I12" s="192"/>
      <c r="J12" s="13" t="s">
        <v>644</v>
      </c>
      <c r="K12" s="192"/>
      <c r="L12" s="192" t="s">
        <v>645</v>
      </c>
      <c r="M12" s="14"/>
      <c r="N12" s="14" t="s">
        <v>646</v>
      </c>
      <c r="O12" s="14"/>
      <c r="P12" s="14" t="s">
        <v>647</v>
      </c>
      <c r="Q12" s="193"/>
      <c r="R12" s="14" t="s">
        <v>648</v>
      </c>
      <c r="S12" s="14"/>
      <c r="T12" s="14" t="s">
        <v>51</v>
      </c>
    </row>
    <row r="13" spans="1:20" x14ac:dyDescent="0.25">
      <c r="A13" s="12">
        <v>1</v>
      </c>
      <c r="B13" s="15"/>
      <c r="L13" s="16">
        <v>14</v>
      </c>
      <c r="N13" s="16">
        <v>16</v>
      </c>
      <c r="P13" s="16">
        <v>18</v>
      </c>
      <c r="Q13" s="6"/>
    </row>
    <row r="14" spans="1:20" x14ac:dyDescent="0.25">
      <c r="A14" s="12">
        <v>2</v>
      </c>
      <c r="B14" s="15"/>
      <c r="D14" s="5" t="s">
        <v>53</v>
      </c>
      <c r="F14" s="16">
        <v>11</v>
      </c>
      <c r="G14" s="17"/>
      <c r="H14" s="16">
        <v>12</v>
      </c>
      <c r="I14" s="17"/>
      <c r="J14" s="16">
        <v>13</v>
      </c>
      <c r="K14" s="17"/>
      <c r="L14" s="16">
        <v>15</v>
      </c>
      <c r="M14" s="17"/>
      <c r="N14" s="16">
        <v>17</v>
      </c>
      <c r="O14" s="16"/>
      <c r="P14" s="16">
        <v>19</v>
      </c>
      <c r="Q14" s="97"/>
      <c r="R14" s="16">
        <v>21</v>
      </c>
      <c r="S14" s="17"/>
      <c r="T14" s="16">
        <v>22</v>
      </c>
    </row>
    <row r="15" spans="1:20" x14ac:dyDescent="0.25">
      <c r="A15" s="12">
        <v>3</v>
      </c>
      <c r="B15" s="15"/>
      <c r="D15" s="5" t="s">
        <v>54</v>
      </c>
      <c r="P15" s="16">
        <v>20</v>
      </c>
      <c r="Q15" s="6"/>
    </row>
    <row r="16" spans="1:20" x14ac:dyDescent="0.25">
      <c r="A16" s="12">
        <v>4</v>
      </c>
      <c r="B16" s="15"/>
      <c r="D16" s="5" t="s">
        <v>55</v>
      </c>
      <c r="H16" s="19"/>
      <c r="I16" s="19"/>
      <c r="J16" s="18"/>
      <c r="K16" s="18"/>
      <c r="L16" s="18"/>
      <c r="M16" s="18"/>
      <c r="N16" s="18"/>
      <c r="O16" s="18"/>
      <c r="P16" s="18"/>
      <c r="Q16" s="26"/>
      <c r="R16" s="20"/>
      <c r="S16" s="20"/>
      <c r="T16" s="18"/>
    </row>
    <row r="17" spans="1:20" x14ac:dyDescent="0.25">
      <c r="A17" s="12">
        <v>5</v>
      </c>
      <c r="B17" s="15"/>
      <c r="C17" s="12">
        <v>31140</v>
      </c>
      <c r="D17" s="5" t="s">
        <v>56</v>
      </c>
      <c r="F17" s="98">
        <v>72424.455289999998</v>
      </c>
      <c r="G17" s="6"/>
      <c r="H17" s="98">
        <v>7080.2807999999995</v>
      </c>
      <c r="I17" s="23"/>
      <c r="J17" s="98">
        <v>0</v>
      </c>
      <c r="K17" s="194"/>
      <c r="L17" s="98">
        <v>0</v>
      </c>
      <c r="M17" s="194"/>
      <c r="N17" s="98">
        <v>0</v>
      </c>
      <c r="O17" s="22"/>
      <c r="P17" s="98">
        <v>0</v>
      </c>
      <c r="Q17" s="23"/>
      <c r="R17" s="22">
        <v>79504.736089999991</v>
      </c>
      <c r="S17" s="194"/>
      <c r="T17" s="98">
        <v>75964.595690000002</v>
      </c>
    </row>
    <row r="18" spans="1:20" x14ac:dyDescent="0.25">
      <c r="A18" s="12">
        <v>6</v>
      </c>
      <c r="B18" s="15"/>
      <c r="C18" s="12">
        <v>31240</v>
      </c>
      <c r="D18" s="5" t="s">
        <v>57</v>
      </c>
      <c r="F18" s="98">
        <v>50486.989935000012</v>
      </c>
      <c r="G18" s="6"/>
      <c r="H18" s="98">
        <v>7595.3451100000002</v>
      </c>
      <c r="I18" s="23"/>
      <c r="J18" s="98">
        <v>-1071.41309</v>
      </c>
      <c r="K18" s="194"/>
      <c r="L18" s="98">
        <v>-548.24575000000004</v>
      </c>
      <c r="M18" s="194"/>
      <c r="N18" s="98">
        <v>0</v>
      </c>
      <c r="O18" s="22"/>
      <c r="P18" s="98">
        <v>0</v>
      </c>
      <c r="Q18" s="23"/>
      <c r="R18" s="22">
        <v>56462.676205000011</v>
      </c>
      <c r="S18" s="194"/>
      <c r="T18" s="98">
        <v>53547.756219999996</v>
      </c>
    </row>
    <row r="19" spans="1:20" x14ac:dyDescent="0.25">
      <c r="A19" s="12">
        <v>7</v>
      </c>
      <c r="B19" s="15"/>
      <c r="C19" s="12">
        <v>31440</v>
      </c>
      <c r="D19" s="5" t="s">
        <v>58</v>
      </c>
      <c r="F19" s="98">
        <v>954.13038500000096</v>
      </c>
      <c r="G19" s="6"/>
      <c r="H19" s="98">
        <v>1185.9906799999999</v>
      </c>
      <c r="I19" s="23"/>
      <c r="J19" s="98">
        <v>-1071.41309</v>
      </c>
      <c r="K19" s="194"/>
      <c r="L19" s="98">
        <v>-548.24575000000004</v>
      </c>
      <c r="M19" s="194"/>
      <c r="N19" s="98">
        <v>0</v>
      </c>
      <c r="O19" s="22"/>
      <c r="P19" s="98">
        <v>0</v>
      </c>
      <c r="Q19" s="23"/>
      <c r="R19" s="22">
        <v>520.46222500000067</v>
      </c>
      <c r="S19" s="194"/>
      <c r="T19" s="98">
        <v>809.92262000000005</v>
      </c>
    </row>
    <row r="20" spans="1:20" x14ac:dyDescent="0.25">
      <c r="A20" s="12">
        <v>8</v>
      </c>
      <c r="B20" s="15"/>
      <c r="C20" s="12">
        <v>31540</v>
      </c>
      <c r="D20" s="5" t="s">
        <v>59</v>
      </c>
      <c r="F20" s="98">
        <v>19711.999140000029</v>
      </c>
      <c r="G20" s="6"/>
      <c r="H20" s="98">
        <v>949.97004000000004</v>
      </c>
      <c r="I20" s="23"/>
      <c r="J20" s="98">
        <v>0</v>
      </c>
      <c r="K20" s="194"/>
      <c r="L20" s="98">
        <v>0</v>
      </c>
      <c r="M20" s="194"/>
      <c r="N20" s="98">
        <v>0</v>
      </c>
      <c r="O20" s="22"/>
      <c r="P20" s="98">
        <v>0</v>
      </c>
      <c r="Q20" s="23"/>
      <c r="R20" s="22">
        <v>20661.969180000029</v>
      </c>
      <c r="S20" s="194"/>
      <c r="T20" s="98">
        <v>20186.98416</v>
      </c>
    </row>
    <row r="21" spans="1:20" x14ac:dyDescent="0.25">
      <c r="A21" s="12">
        <v>9</v>
      </c>
      <c r="B21" s="15"/>
      <c r="C21" s="12">
        <v>31640</v>
      </c>
      <c r="D21" s="5" t="s">
        <v>60</v>
      </c>
      <c r="F21" s="98">
        <v>11794.161239999992</v>
      </c>
      <c r="G21" s="6"/>
      <c r="H21" s="98">
        <v>534.25968</v>
      </c>
      <c r="I21" s="23"/>
      <c r="J21" s="98">
        <v>0</v>
      </c>
      <c r="K21" s="194"/>
      <c r="L21" s="98">
        <v>0</v>
      </c>
      <c r="M21" s="194"/>
      <c r="N21" s="98">
        <v>0</v>
      </c>
      <c r="O21" s="22"/>
      <c r="P21" s="98">
        <v>0</v>
      </c>
      <c r="Q21" s="23"/>
      <c r="R21" s="22">
        <v>12328.420919999991</v>
      </c>
      <c r="S21" s="194"/>
      <c r="T21" s="98">
        <v>12061.291080000001</v>
      </c>
    </row>
    <row r="22" spans="1:20" x14ac:dyDescent="0.25">
      <c r="A22" s="12">
        <v>10</v>
      </c>
      <c r="B22" s="15"/>
      <c r="C22" s="12"/>
      <c r="D22" s="5" t="s">
        <v>61</v>
      </c>
      <c r="F22" s="25">
        <v>155371.73599000002</v>
      </c>
      <c r="H22" s="25">
        <v>17345.846309999997</v>
      </c>
      <c r="I22" s="26"/>
      <c r="J22" s="25">
        <v>-2142.82618</v>
      </c>
      <c r="K22" s="26"/>
      <c r="L22" s="25">
        <v>-1096.4915000000001</v>
      </c>
      <c r="M22" s="26"/>
      <c r="N22" s="25">
        <v>0</v>
      </c>
      <c r="O22" s="195"/>
      <c r="P22" s="25">
        <v>0</v>
      </c>
      <c r="Q22" s="26"/>
      <c r="R22" s="25">
        <v>169478.26462000003</v>
      </c>
      <c r="S22" s="26"/>
      <c r="T22" s="25">
        <v>162570.54976999998</v>
      </c>
    </row>
    <row r="23" spans="1:20" x14ac:dyDescent="0.25">
      <c r="A23" s="12">
        <v>11</v>
      </c>
      <c r="B23" s="15"/>
      <c r="C23" s="12"/>
      <c r="H23" s="27"/>
      <c r="I23" s="27"/>
      <c r="J23" s="27"/>
      <c r="K23" s="28"/>
      <c r="L23" s="27"/>
      <c r="M23" s="28"/>
      <c r="N23" s="27"/>
      <c r="O23" s="27"/>
      <c r="P23" s="27"/>
      <c r="Q23" s="28"/>
      <c r="R23" s="27"/>
      <c r="S23" s="28"/>
      <c r="T23" s="27"/>
    </row>
    <row r="24" spans="1:20" x14ac:dyDescent="0.25">
      <c r="A24" s="12">
        <v>12</v>
      </c>
      <c r="B24" s="15"/>
      <c r="C24" s="12"/>
      <c r="D24" s="5" t="s">
        <v>62</v>
      </c>
      <c r="H24" s="29"/>
      <c r="I24" s="29"/>
      <c r="J24" s="29"/>
      <c r="K24" s="28"/>
      <c r="L24" s="29"/>
      <c r="M24" s="28"/>
      <c r="N24" s="29"/>
      <c r="O24" s="29"/>
      <c r="P24" s="29"/>
      <c r="Q24" s="28"/>
      <c r="R24" s="29"/>
      <c r="S24" s="28"/>
      <c r="T24" s="29"/>
    </row>
    <row r="25" spans="1:20" x14ac:dyDescent="0.25">
      <c r="A25" s="12">
        <v>13</v>
      </c>
      <c r="B25" s="15"/>
      <c r="C25" s="12">
        <v>31141</v>
      </c>
      <c r="D25" s="5" t="s">
        <v>56</v>
      </c>
      <c r="F25" s="98">
        <v>0</v>
      </c>
      <c r="G25" s="6"/>
      <c r="H25" s="98">
        <v>0</v>
      </c>
      <c r="I25" s="23"/>
      <c r="J25" s="98">
        <v>0</v>
      </c>
      <c r="K25" s="194"/>
      <c r="L25" s="98">
        <v>0</v>
      </c>
      <c r="M25" s="194"/>
      <c r="N25" s="98">
        <v>0</v>
      </c>
      <c r="O25" s="22"/>
      <c r="P25" s="98">
        <v>0</v>
      </c>
      <c r="Q25" s="23"/>
      <c r="R25" s="22">
        <v>0</v>
      </c>
      <c r="S25" s="194"/>
      <c r="T25" s="98">
        <v>0</v>
      </c>
    </row>
    <row r="26" spans="1:20" x14ac:dyDescent="0.25">
      <c r="A26" s="12">
        <v>14</v>
      </c>
      <c r="B26" s="15"/>
      <c r="C26" s="12">
        <v>31241</v>
      </c>
      <c r="D26" s="5" t="s">
        <v>57</v>
      </c>
      <c r="F26" s="98">
        <v>0</v>
      </c>
      <c r="G26" s="6"/>
      <c r="H26" s="98">
        <v>0</v>
      </c>
      <c r="I26" s="23"/>
      <c r="J26" s="98">
        <v>0</v>
      </c>
      <c r="K26" s="194"/>
      <c r="L26" s="98">
        <v>0</v>
      </c>
      <c r="M26" s="194"/>
      <c r="N26" s="98">
        <v>0</v>
      </c>
      <c r="O26" s="22"/>
      <c r="P26" s="98">
        <v>0</v>
      </c>
      <c r="Q26" s="23"/>
      <c r="R26" s="22">
        <v>0</v>
      </c>
      <c r="S26" s="194"/>
      <c r="T26" s="98">
        <v>0</v>
      </c>
    </row>
    <row r="27" spans="1:20" x14ac:dyDescent="0.25">
      <c r="A27" s="12">
        <v>15</v>
      </c>
      <c r="B27" s="15"/>
      <c r="C27" s="12">
        <v>31441</v>
      </c>
      <c r="D27" s="5" t="s">
        <v>58</v>
      </c>
      <c r="F27" s="98">
        <v>0</v>
      </c>
      <c r="G27" s="6"/>
      <c r="H27" s="98">
        <v>0</v>
      </c>
      <c r="I27" s="23"/>
      <c r="J27" s="98">
        <v>0</v>
      </c>
      <c r="K27" s="194"/>
      <c r="L27" s="98">
        <v>0</v>
      </c>
      <c r="M27" s="194"/>
      <c r="N27" s="98">
        <v>0</v>
      </c>
      <c r="O27" s="22"/>
      <c r="P27" s="98">
        <v>0</v>
      </c>
      <c r="Q27" s="23"/>
      <c r="R27" s="22">
        <v>0</v>
      </c>
      <c r="S27" s="194"/>
      <c r="T27" s="98">
        <v>0</v>
      </c>
    </row>
    <row r="28" spans="1:20" x14ac:dyDescent="0.25">
      <c r="A28" s="12">
        <v>16</v>
      </c>
      <c r="B28" s="15"/>
      <c r="C28" s="12">
        <v>31541</v>
      </c>
      <c r="D28" s="5" t="s">
        <v>59</v>
      </c>
      <c r="F28" s="98">
        <v>0</v>
      </c>
      <c r="G28" s="6"/>
      <c r="H28" s="98">
        <v>0</v>
      </c>
      <c r="I28" s="23"/>
      <c r="J28" s="98">
        <v>0</v>
      </c>
      <c r="K28" s="194"/>
      <c r="L28" s="98">
        <v>0</v>
      </c>
      <c r="M28" s="194"/>
      <c r="N28" s="98">
        <v>0</v>
      </c>
      <c r="O28" s="22"/>
      <c r="P28" s="98">
        <v>0</v>
      </c>
      <c r="Q28" s="23"/>
      <c r="R28" s="22">
        <v>0</v>
      </c>
      <c r="S28" s="194"/>
      <c r="T28" s="98">
        <v>0</v>
      </c>
    </row>
    <row r="29" spans="1:20" x14ac:dyDescent="0.25">
      <c r="A29" s="12">
        <v>17</v>
      </c>
      <c r="B29" s="15"/>
      <c r="C29" s="12">
        <v>31641</v>
      </c>
      <c r="D29" s="5" t="s">
        <v>60</v>
      </c>
      <c r="F29" s="98">
        <v>0</v>
      </c>
      <c r="G29" s="6"/>
      <c r="H29" s="98">
        <v>0</v>
      </c>
      <c r="I29" s="23"/>
      <c r="J29" s="98">
        <v>0</v>
      </c>
      <c r="K29" s="194"/>
      <c r="L29" s="98">
        <v>0</v>
      </c>
      <c r="M29" s="194"/>
      <c r="N29" s="98">
        <v>0</v>
      </c>
      <c r="O29" s="22"/>
      <c r="P29" s="98">
        <v>0</v>
      </c>
      <c r="Q29" s="23"/>
      <c r="R29" s="22">
        <v>0</v>
      </c>
      <c r="S29" s="194"/>
      <c r="T29" s="98">
        <v>0</v>
      </c>
    </row>
    <row r="30" spans="1:20" x14ac:dyDescent="0.25">
      <c r="A30" s="12">
        <v>18</v>
      </c>
      <c r="B30" s="15"/>
      <c r="C30" s="12"/>
      <c r="D30" s="5" t="s">
        <v>63</v>
      </c>
      <c r="F30" s="25">
        <v>0</v>
      </c>
      <c r="H30" s="25">
        <v>0</v>
      </c>
      <c r="I30" s="26"/>
      <c r="J30" s="25">
        <v>0</v>
      </c>
      <c r="K30" s="26"/>
      <c r="L30" s="25">
        <v>0</v>
      </c>
      <c r="M30" s="26"/>
      <c r="N30" s="25">
        <v>0</v>
      </c>
      <c r="O30" s="195"/>
      <c r="P30" s="25">
        <v>0</v>
      </c>
      <c r="Q30" s="26"/>
      <c r="R30" s="25">
        <v>0</v>
      </c>
      <c r="S30" s="26"/>
      <c r="T30" s="25">
        <v>0</v>
      </c>
    </row>
    <row r="31" spans="1:20" x14ac:dyDescent="0.25">
      <c r="A31" s="12">
        <v>19</v>
      </c>
      <c r="B31" s="15"/>
      <c r="Q31" s="6"/>
    </row>
    <row r="32" spans="1:20" x14ac:dyDescent="0.25">
      <c r="A32" s="12">
        <v>20</v>
      </c>
      <c r="B32" s="15"/>
      <c r="C32" s="12"/>
      <c r="D32" s="30" t="s">
        <v>64</v>
      </c>
      <c r="E32" s="30"/>
      <c r="F32" s="21"/>
      <c r="G32" s="30"/>
      <c r="H32" s="27"/>
      <c r="I32" s="27"/>
      <c r="J32" s="27"/>
      <c r="K32" s="28"/>
      <c r="L32" s="27"/>
      <c r="M32" s="28"/>
      <c r="N32" s="27"/>
      <c r="O32" s="27"/>
      <c r="P32" s="27"/>
      <c r="Q32" s="28"/>
      <c r="R32" s="27"/>
      <c r="S32" s="28"/>
      <c r="T32" s="27"/>
    </row>
    <row r="33" spans="1:20" x14ac:dyDescent="0.25">
      <c r="A33" s="12">
        <v>21</v>
      </c>
      <c r="B33" s="15"/>
      <c r="C33" s="12">
        <v>31142</v>
      </c>
      <c r="D33" s="5" t="s">
        <v>56</v>
      </c>
      <c r="F33" s="98">
        <v>0</v>
      </c>
      <c r="G33" s="6"/>
      <c r="H33" s="98">
        <v>0</v>
      </c>
      <c r="I33" s="23"/>
      <c r="J33" s="98">
        <v>0</v>
      </c>
      <c r="K33" s="194"/>
      <c r="L33" s="98">
        <v>0</v>
      </c>
      <c r="M33" s="194"/>
      <c r="N33" s="98">
        <v>0</v>
      </c>
      <c r="O33" s="22"/>
      <c r="P33" s="98">
        <v>0</v>
      </c>
      <c r="Q33" s="23"/>
      <c r="R33" s="22">
        <v>0</v>
      </c>
      <c r="S33" s="194"/>
      <c r="T33" s="98">
        <v>0</v>
      </c>
    </row>
    <row r="34" spans="1:20" x14ac:dyDescent="0.25">
      <c r="A34" s="12">
        <v>22</v>
      </c>
      <c r="B34" s="15"/>
      <c r="C34" s="12">
        <v>31242</v>
      </c>
      <c r="D34" s="5" t="s">
        <v>57</v>
      </c>
      <c r="F34" s="98">
        <v>0</v>
      </c>
      <c r="G34" s="6"/>
      <c r="H34" s="98">
        <v>0</v>
      </c>
      <c r="I34" s="23"/>
      <c r="J34" s="98">
        <v>0</v>
      </c>
      <c r="K34" s="194"/>
      <c r="L34" s="98">
        <v>0</v>
      </c>
      <c r="M34" s="194"/>
      <c r="N34" s="98">
        <v>0</v>
      </c>
      <c r="O34" s="22"/>
      <c r="P34" s="98">
        <v>0</v>
      </c>
      <c r="Q34" s="23"/>
      <c r="R34" s="22">
        <v>0</v>
      </c>
      <c r="S34" s="194"/>
      <c r="T34" s="98">
        <v>0</v>
      </c>
    </row>
    <row r="35" spans="1:20" x14ac:dyDescent="0.25">
      <c r="A35" s="12">
        <v>23</v>
      </c>
      <c r="B35" s="15"/>
      <c r="C35" s="12">
        <v>31442</v>
      </c>
      <c r="D35" s="5" t="s">
        <v>58</v>
      </c>
      <c r="F35" s="98">
        <v>0</v>
      </c>
      <c r="G35" s="6"/>
      <c r="H35" s="98">
        <v>0</v>
      </c>
      <c r="I35" s="23"/>
      <c r="J35" s="98">
        <v>0</v>
      </c>
      <c r="K35" s="194"/>
      <c r="L35" s="98">
        <v>0</v>
      </c>
      <c r="M35" s="194"/>
      <c r="N35" s="98">
        <v>0</v>
      </c>
      <c r="O35" s="22"/>
      <c r="P35" s="98">
        <v>0</v>
      </c>
      <c r="Q35" s="23"/>
      <c r="R35" s="22">
        <v>0</v>
      </c>
      <c r="S35" s="194"/>
      <c r="T35" s="98">
        <v>0</v>
      </c>
    </row>
    <row r="36" spans="1:20" x14ac:dyDescent="0.25">
      <c r="A36" s="12">
        <v>24</v>
      </c>
      <c r="B36" s="15"/>
      <c r="C36" s="12">
        <v>31542</v>
      </c>
      <c r="D36" s="5" t="s">
        <v>59</v>
      </c>
      <c r="F36" s="98">
        <v>0</v>
      </c>
      <c r="G36" s="6"/>
      <c r="H36" s="98">
        <v>0</v>
      </c>
      <c r="I36" s="23"/>
      <c r="J36" s="98">
        <v>0</v>
      </c>
      <c r="K36" s="194"/>
      <c r="L36" s="98">
        <v>0</v>
      </c>
      <c r="M36" s="194"/>
      <c r="N36" s="98">
        <v>0</v>
      </c>
      <c r="O36" s="22"/>
      <c r="P36" s="98">
        <v>0</v>
      </c>
      <c r="Q36" s="23"/>
      <c r="R36" s="22">
        <v>0</v>
      </c>
      <c r="S36" s="194"/>
      <c r="T36" s="98">
        <v>0</v>
      </c>
    </row>
    <row r="37" spans="1:20" x14ac:dyDescent="0.25">
      <c r="A37" s="12">
        <v>25</v>
      </c>
      <c r="B37" s="15"/>
      <c r="C37" s="12">
        <v>31642</v>
      </c>
      <c r="D37" s="5" t="s">
        <v>60</v>
      </c>
      <c r="F37" s="98">
        <v>0</v>
      </c>
      <c r="G37" s="6"/>
      <c r="H37" s="98">
        <v>0</v>
      </c>
      <c r="I37" s="23"/>
      <c r="J37" s="98">
        <v>0</v>
      </c>
      <c r="K37" s="194"/>
      <c r="L37" s="98">
        <v>0</v>
      </c>
      <c r="M37" s="194"/>
      <c r="N37" s="98">
        <v>0</v>
      </c>
      <c r="O37" s="22"/>
      <c r="P37" s="98">
        <v>0</v>
      </c>
      <c r="Q37" s="23"/>
      <c r="R37" s="22">
        <v>0</v>
      </c>
      <c r="S37" s="194"/>
      <c r="T37" s="98">
        <v>0</v>
      </c>
    </row>
    <row r="38" spans="1:20" x14ac:dyDescent="0.25">
      <c r="A38" s="12">
        <v>26</v>
      </c>
      <c r="B38" s="15"/>
      <c r="C38" s="12"/>
      <c r="D38" s="33" t="s">
        <v>65</v>
      </c>
      <c r="E38" s="33"/>
      <c r="F38" s="25">
        <v>0</v>
      </c>
      <c r="H38" s="25">
        <v>0</v>
      </c>
      <c r="I38" s="26"/>
      <c r="J38" s="25">
        <v>0</v>
      </c>
      <c r="K38" s="26"/>
      <c r="L38" s="25">
        <v>0</v>
      </c>
      <c r="M38" s="26"/>
      <c r="N38" s="25">
        <v>0</v>
      </c>
      <c r="O38" s="195"/>
      <c r="P38" s="25">
        <v>0</v>
      </c>
      <c r="Q38" s="26"/>
      <c r="R38" s="25">
        <v>0</v>
      </c>
      <c r="S38" s="26"/>
      <c r="T38" s="25">
        <v>0</v>
      </c>
    </row>
    <row r="39" spans="1:20" x14ac:dyDescent="0.25">
      <c r="A39" s="12">
        <v>27</v>
      </c>
      <c r="B39" s="15"/>
      <c r="C39" s="12"/>
      <c r="D39" s="33"/>
      <c r="E39" s="33"/>
      <c r="F39" s="21"/>
      <c r="G39" s="33"/>
      <c r="H39" s="28"/>
      <c r="I39" s="28"/>
      <c r="J39" s="28"/>
      <c r="K39" s="28"/>
      <c r="L39" s="28"/>
      <c r="M39" s="28"/>
      <c r="N39" s="28"/>
      <c r="O39" s="28"/>
      <c r="P39" s="28"/>
      <c r="Q39" s="27"/>
      <c r="R39" s="28"/>
      <c r="S39" s="27"/>
      <c r="T39" s="28"/>
    </row>
    <row r="40" spans="1:20" x14ac:dyDescent="0.25">
      <c r="A40" s="12">
        <v>28</v>
      </c>
      <c r="B40" s="15"/>
      <c r="C40" s="12"/>
      <c r="D40" s="33" t="s">
        <v>66</v>
      </c>
      <c r="E40" s="33"/>
      <c r="F40" s="21"/>
      <c r="G40" s="33"/>
      <c r="H40" s="28"/>
      <c r="I40" s="28"/>
      <c r="J40" s="28"/>
      <c r="K40" s="28"/>
      <c r="L40" s="28"/>
      <c r="M40" s="28"/>
      <c r="N40" s="28"/>
      <c r="O40" s="28"/>
      <c r="P40" s="28"/>
      <c r="Q40" s="27"/>
      <c r="R40" s="28"/>
      <c r="S40" s="27"/>
      <c r="T40" s="28"/>
    </row>
    <row r="41" spans="1:20" x14ac:dyDescent="0.25">
      <c r="A41" s="12">
        <v>29</v>
      </c>
      <c r="B41" s="15"/>
      <c r="C41" s="12">
        <v>31143</v>
      </c>
      <c r="D41" s="5" t="s">
        <v>56</v>
      </c>
      <c r="F41" s="98">
        <v>0</v>
      </c>
      <c r="G41" s="6"/>
      <c r="H41" s="98">
        <v>0</v>
      </c>
      <c r="I41" s="23"/>
      <c r="J41" s="98">
        <v>0</v>
      </c>
      <c r="K41" s="194"/>
      <c r="L41" s="98">
        <v>0</v>
      </c>
      <c r="M41" s="194"/>
      <c r="N41" s="98">
        <v>0</v>
      </c>
      <c r="O41" s="22"/>
      <c r="P41" s="98">
        <v>0</v>
      </c>
      <c r="Q41" s="23"/>
      <c r="R41" s="22">
        <v>0</v>
      </c>
      <c r="S41" s="194"/>
      <c r="T41" s="98">
        <v>0</v>
      </c>
    </row>
    <row r="42" spans="1:20" x14ac:dyDescent="0.25">
      <c r="A42" s="12">
        <v>30</v>
      </c>
      <c r="B42" s="15"/>
      <c r="C42" s="12">
        <v>31243</v>
      </c>
      <c r="D42" s="5" t="s">
        <v>57</v>
      </c>
      <c r="F42" s="98">
        <v>0</v>
      </c>
      <c r="G42" s="6"/>
      <c r="H42" s="98">
        <v>0</v>
      </c>
      <c r="I42" s="23"/>
      <c r="J42" s="98">
        <v>0</v>
      </c>
      <c r="K42" s="194"/>
      <c r="L42" s="98">
        <v>0</v>
      </c>
      <c r="M42" s="194"/>
      <c r="N42" s="98">
        <v>0</v>
      </c>
      <c r="O42" s="22"/>
      <c r="P42" s="98">
        <v>0</v>
      </c>
      <c r="Q42" s="23"/>
      <c r="R42" s="22">
        <v>0</v>
      </c>
      <c r="S42" s="194"/>
      <c r="T42" s="98">
        <v>0</v>
      </c>
    </row>
    <row r="43" spans="1:20" x14ac:dyDescent="0.25">
      <c r="A43" s="12">
        <v>31</v>
      </c>
      <c r="B43" s="15"/>
      <c r="C43" s="12">
        <v>31443</v>
      </c>
      <c r="D43" s="5" t="s">
        <v>58</v>
      </c>
      <c r="F43" s="98">
        <v>0</v>
      </c>
      <c r="G43" s="6"/>
      <c r="H43" s="98">
        <v>0</v>
      </c>
      <c r="I43" s="23"/>
      <c r="J43" s="98">
        <v>0</v>
      </c>
      <c r="K43" s="194"/>
      <c r="L43" s="98">
        <v>0</v>
      </c>
      <c r="M43" s="194"/>
      <c r="N43" s="98">
        <v>0</v>
      </c>
      <c r="O43" s="22"/>
      <c r="P43" s="98">
        <v>0</v>
      </c>
      <c r="Q43" s="23"/>
      <c r="R43" s="22">
        <v>0</v>
      </c>
      <c r="S43" s="194"/>
      <c r="T43" s="98">
        <v>0</v>
      </c>
    </row>
    <row r="44" spans="1:20" x14ac:dyDescent="0.25">
      <c r="A44" s="12">
        <v>32</v>
      </c>
      <c r="B44" s="15"/>
      <c r="C44" s="12">
        <v>31543</v>
      </c>
      <c r="D44" s="5" t="s">
        <v>59</v>
      </c>
      <c r="F44" s="98">
        <v>0</v>
      </c>
      <c r="G44" s="6"/>
      <c r="H44" s="98">
        <v>0</v>
      </c>
      <c r="I44" s="23"/>
      <c r="J44" s="98">
        <v>0</v>
      </c>
      <c r="K44" s="194"/>
      <c r="L44" s="98">
        <v>0</v>
      </c>
      <c r="M44" s="194"/>
      <c r="N44" s="98">
        <v>0</v>
      </c>
      <c r="O44" s="22"/>
      <c r="P44" s="98">
        <v>0</v>
      </c>
      <c r="Q44" s="23"/>
      <c r="R44" s="22">
        <v>0</v>
      </c>
      <c r="S44" s="194"/>
      <c r="T44" s="98">
        <v>0</v>
      </c>
    </row>
    <row r="45" spans="1:20" x14ac:dyDescent="0.25">
      <c r="A45" s="12">
        <v>33</v>
      </c>
      <c r="B45" s="15"/>
      <c r="C45" s="12">
        <v>31643</v>
      </c>
      <c r="D45" s="5" t="s">
        <v>60</v>
      </c>
      <c r="F45" s="98">
        <v>0</v>
      </c>
      <c r="G45" s="6"/>
      <c r="H45" s="98">
        <v>0</v>
      </c>
      <c r="I45" s="23"/>
      <c r="J45" s="98">
        <v>0</v>
      </c>
      <c r="K45" s="194"/>
      <c r="L45" s="98">
        <v>0</v>
      </c>
      <c r="M45" s="194"/>
      <c r="N45" s="98">
        <v>0</v>
      </c>
      <c r="O45" s="22"/>
      <c r="P45" s="98">
        <v>0</v>
      </c>
      <c r="Q45" s="23"/>
      <c r="R45" s="22">
        <v>0</v>
      </c>
      <c r="S45" s="194"/>
      <c r="T45" s="98">
        <v>0</v>
      </c>
    </row>
    <row r="46" spans="1:20" x14ac:dyDescent="0.25">
      <c r="A46" s="12">
        <v>34</v>
      </c>
      <c r="B46" s="15"/>
      <c r="C46" s="12"/>
      <c r="D46" s="33" t="s">
        <v>67</v>
      </c>
      <c r="E46" s="33"/>
      <c r="F46" s="25">
        <v>0</v>
      </c>
      <c r="H46" s="25">
        <v>0</v>
      </c>
      <c r="I46" s="26"/>
      <c r="J46" s="25">
        <v>0</v>
      </c>
      <c r="K46" s="26"/>
      <c r="L46" s="25">
        <v>0</v>
      </c>
      <c r="M46" s="26"/>
      <c r="N46" s="25">
        <v>0</v>
      </c>
      <c r="O46" s="195"/>
      <c r="P46" s="25">
        <v>0</v>
      </c>
      <c r="Q46" s="26"/>
      <c r="R46" s="25">
        <v>0</v>
      </c>
      <c r="S46" s="26"/>
      <c r="T46" s="25">
        <v>0</v>
      </c>
    </row>
    <row r="47" spans="1:20" x14ac:dyDescent="0.25">
      <c r="A47" s="12">
        <v>35</v>
      </c>
      <c r="B47" s="15"/>
      <c r="Q47" s="6"/>
    </row>
    <row r="48" spans="1:20" x14ac:dyDescent="0.25">
      <c r="A48" s="12">
        <v>36</v>
      </c>
      <c r="B48" s="15"/>
      <c r="C48" s="37"/>
      <c r="D48" s="33" t="s">
        <v>68</v>
      </c>
      <c r="E48" s="33"/>
      <c r="F48" s="21"/>
      <c r="G48" s="33"/>
      <c r="H48" s="28"/>
      <c r="I48" s="28"/>
      <c r="J48" s="28"/>
      <c r="K48" s="28"/>
      <c r="L48" s="28"/>
      <c r="M48" s="28"/>
      <c r="N48" s="28"/>
      <c r="O48" s="28"/>
      <c r="P48" s="28"/>
      <c r="Q48" s="27"/>
      <c r="R48" s="28"/>
      <c r="S48" s="27"/>
      <c r="T48" s="28"/>
    </row>
    <row r="49" spans="1:20" x14ac:dyDescent="0.25">
      <c r="A49" s="12">
        <v>37</v>
      </c>
      <c r="B49" s="38"/>
      <c r="C49" s="12">
        <v>31144</v>
      </c>
      <c r="D49" s="5" t="s">
        <v>56</v>
      </c>
      <c r="F49" s="98">
        <v>27319.473670000018</v>
      </c>
      <c r="G49" s="6"/>
      <c r="H49" s="98">
        <v>1950.9880800000001</v>
      </c>
      <c r="I49" s="23"/>
      <c r="J49" s="98">
        <v>0</v>
      </c>
      <c r="K49" s="194"/>
      <c r="L49" s="98">
        <v>0</v>
      </c>
      <c r="M49" s="194"/>
      <c r="N49" s="98">
        <v>0</v>
      </c>
      <c r="O49" s="22"/>
      <c r="P49" s="98">
        <v>0</v>
      </c>
      <c r="Q49" s="23"/>
      <c r="R49" s="22">
        <v>29270.461750000017</v>
      </c>
      <c r="S49" s="194"/>
      <c r="T49" s="98">
        <v>28294.967710000001</v>
      </c>
    </row>
    <row r="50" spans="1:20" x14ac:dyDescent="0.25">
      <c r="A50" s="12">
        <v>38</v>
      </c>
      <c r="B50" s="38"/>
      <c r="C50" s="12">
        <v>31244</v>
      </c>
      <c r="D50" s="5" t="s">
        <v>57</v>
      </c>
      <c r="F50" s="98">
        <v>117102.39398499999</v>
      </c>
      <c r="G50" s="6"/>
      <c r="H50" s="98">
        <v>17043.066280000003</v>
      </c>
      <c r="I50" s="23"/>
      <c r="J50" s="98">
        <v>-657.01185999999996</v>
      </c>
      <c r="K50" s="194"/>
      <c r="L50" s="98">
        <v>-302.05063000000001</v>
      </c>
      <c r="M50" s="194"/>
      <c r="N50" s="98">
        <v>0</v>
      </c>
      <c r="O50" s="22"/>
      <c r="P50" s="98">
        <v>0</v>
      </c>
      <c r="Q50" s="23"/>
      <c r="R50" s="22">
        <v>133186.39777499999</v>
      </c>
      <c r="S50" s="194"/>
      <c r="T50" s="98">
        <v>125203.50181999999</v>
      </c>
    </row>
    <row r="51" spans="1:20" x14ac:dyDescent="0.25">
      <c r="A51" s="12">
        <v>39</v>
      </c>
      <c r="B51" s="38"/>
      <c r="C51" s="12">
        <v>31444</v>
      </c>
      <c r="D51" s="5" t="s">
        <v>58</v>
      </c>
      <c r="F51" s="98">
        <v>53046.999285000034</v>
      </c>
      <c r="G51" s="6"/>
      <c r="H51" s="98">
        <v>5643.8801900000008</v>
      </c>
      <c r="I51" s="23"/>
      <c r="J51" s="98">
        <v>-657.01185999999996</v>
      </c>
      <c r="K51" s="194"/>
      <c r="L51" s="98">
        <v>-302.05063000000001</v>
      </c>
      <c r="M51" s="194"/>
      <c r="N51" s="98">
        <v>0</v>
      </c>
      <c r="O51" s="22"/>
      <c r="P51" s="98">
        <v>0</v>
      </c>
      <c r="Q51" s="23"/>
      <c r="R51" s="22">
        <v>57731.816985000041</v>
      </c>
      <c r="S51" s="194"/>
      <c r="T51" s="98">
        <v>55450.09173</v>
      </c>
    </row>
    <row r="52" spans="1:20" x14ac:dyDescent="0.25">
      <c r="A52" s="12">
        <v>40</v>
      </c>
      <c r="B52" s="38"/>
      <c r="C52" s="12">
        <v>31544</v>
      </c>
      <c r="D52" s="5" t="s">
        <v>59</v>
      </c>
      <c r="F52" s="98">
        <v>34250.240040000004</v>
      </c>
      <c r="G52" s="6"/>
      <c r="H52" s="98">
        <v>1480.06584</v>
      </c>
      <c r="I52" s="23"/>
      <c r="J52" s="98">
        <v>0</v>
      </c>
      <c r="K52" s="194"/>
      <c r="L52" s="98">
        <v>0</v>
      </c>
      <c r="M52" s="194"/>
      <c r="N52" s="98">
        <v>0</v>
      </c>
      <c r="O52" s="22"/>
      <c r="P52" s="98">
        <v>0</v>
      </c>
      <c r="Q52" s="23"/>
      <c r="R52" s="22">
        <v>35730.305880000007</v>
      </c>
      <c r="S52" s="194"/>
      <c r="T52" s="98">
        <v>34990.272960000002</v>
      </c>
    </row>
    <row r="53" spans="1:20" x14ac:dyDescent="0.25">
      <c r="A53" s="12">
        <v>41</v>
      </c>
      <c r="B53" s="38"/>
      <c r="C53" s="12">
        <v>31644</v>
      </c>
      <c r="D53" s="5" t="s">
        <v>60</v>
      </c>
      <c r="F53" s="98">
        <v>4399.6809099999964</v>
      </c>
      <c r="G53" s="6"/>
      <c r="H53" s="98">
        <v>112.62360000000001</v>
      </c>
      <c r="I53" s="23"/>
      <c r="J53" s="98">
        <v>0</v>
      </c>
      <c r="K53" s="194"/>
      <c r="L53" s="98">
        <v>0</v>
      </c>
      <c r="M53" s="194"/>
      <c r="N53" s="98">
        <v>0</v>
      </c>
      <c r="O53" s="22"/>
      <c r="P53" s="98">
        <v>0</v>
      </c>
      <c r="Q53" s="23"/>
      <c r="R53" s="22">
        <v>4512.3045099999963</v>
      </c>
      <c r="S53" s="194"/>
      <c r="T53" s="98">
        <v>4455.9927099999995</v>
      </c>
    </row>
    <row r="54" spans="1:20" x14ac:dyDescent="0.25">
      <c r="A54" s="12">
        <v>42</v>
      </c>
      <c r="B54" s="38"/>
      <c r="D54" s="33" t="s">
        <v>69</v>
      </c>
      <c r="E54" s="33"/>
      <c r="F54" s="25">
        <v>236118.78789000004</v>
      </c>
      <c r="H54" s="25">
        <v>26230.62399</v>
      </c>
      <c r="I54" s="26"/>
      <c r="J54" s="25">
        <v>-1314.0237199999999</v>
      </c>
      <c r="K54" s="26"/>
      <c r="L54" s="25">
        <v>-604.10126000000002</v>
      </c>
      <c r="M54" s="26"/>
      <c r="N54" s="25">
        <v>0</v>
      </c>
      <c r="O54" s="195"/>
      <c r="P54" s="25">
        <v>0</v>
      </c>
      <c r="Q54" s="26"/>
      <c r="R54" s="25">
        <v>260431.28690000004</v>
      </c>
      <c r="S54" s="26"/>
      <c r="T54" s="25">
        <v>248394.82692999998</v>
      </c>
    </row>
    <row r="55" spans="1:20" x14ac:dyDescent="0.25">
      <c r="A55" s="12">
        <v>43</v>
      </c>
      <c r="B55" s="38"/>
      <c r="Q55" s="6"/>
    </row>
    <row r="56" spans="1:20" ht="13.8" thickBot="1" x14ac:dyDescent="0.3">
      <c r="A56" s="10">
        <v>44</v>
      </c>
      <c r="B56" s="39" t="s">
        <v>70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99"/>
      <c r="R56" s="4"/>
      <c r="S56" s="4"/>
      <c r="T56" s="4"/>
    </row>
    <row r="57" spans="1:20" x14ac:dyDescent="0.25">
      <c r="A57" s="9" t="s">
        <v>649</v>
      </c>
      <c r="Q57" s="6"/>
      <c r="R57" s="5" t="s">
        <v>650</v>
      </c>
    </row>
    <row r="58" spans="1:20" ht="13.8" thickBot="1" x14ac:dyDescent="0.3">
      <c r="A58" s="4" t="s">
        <v>631</v>
      </c>
      <c r="B58" s="4"/>
      <c r="C58" s="4"/>
      <c r="D58" s="4"/>
      <c r="E58" s="4"/>
      <c r="F58" s="4" t="s">
        <v>632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99"/>
      <c r="R58" s="4"/>
      <c r="S58" s="4"/>
      <c r="T58" s="4" t="s">
        <v>651</v>
      </c>
    </row>
    <row r="59" spans="1:20" x14ac:dyDescent="0.25">
      <c r="A59" s="5" t="s">
        <v>2</v>
      </c>
      <c r="B59" s="40"/>
      <c r="E59" s="6" t="s">
        <v>3</v>
      </c>
      <c r="F59" s="5" t="s">
        <v>634</v>
      </c>
      <c r="J59" s="8"/>
      <c r="K59" s="8"/>
      <c r="M59" s="8"/>
      <c r="N59" s="8"/>
      <c r="O59" s="8"/>
      <c r="P59" s="8"/>
      <c r="Q59" s="100"/>
      <c r="R59" s="5" t="s">
        <v>5</v>
      </c>
      <c r="T59" s="9"/>
    </row>
    <row r="60" spans="1:20" x14ac:dyDescent="0.25">
      <c r="B60" s="40"/>
      <c r="F60" s="5" t="s">
        <v>635</v>
      </c>
      <c r="J60" s="6"/>
      <c r="K60" s="9"/>
      <c r="N60" s="6"/>
      <c r="O60" s="6"/>
      <c r="P60" s="6"/>
      <c r="Q60" s="6" t="s">
        <v>7</v>
      </c>
      <c r="R60" s="9" t="s">
        <v>8</v>
      </c>
      <c r="T60" s="6"/>
    </row>
    <row r="61" spans="1:20" x14ac:dyDescent="0.25">
      <c r="A61" s="5" t="s">
        <v>9</v>
      </c>
      <c r="B61" s="40"/>
      <c r="F61" s="5" t="s">
        <v>652</v>
      </c>
      <c r="J61" s="6"/>
      <c r="K61" s="9"/>
      <c r="L61" s="6"/>
      <c r="Q61" s="6" t="s">
        <v>652</v>
      </c>
      <c r="R61" s="9" t="s">
        <v>10</v>
      </c>
      <c r="T61" s="6"/>
    </row>
    <row r="62" spans="1:20" x14ac:dyDescent="0.25">
      <c r="B62" s="40"/>
      <c r="F62" s="5" t="s">
        <v>652</v>
      </c>
      <c r="J62" s="6"/>
      <c r="K62" s="9"/>
      <c r="L62" s="6"/>
      <c r="Q62" s="6" t="s">
        <v>652</v>
      </c>
      <c r="R62" s="9" t="s">
        <v>11</v>
      </c>
      <c r="T62" s="6"/>
    </row>
    <row r="63" spans="1:20" x14ac:dyDescent="0.25">
      <c r="B63" s="40"/>
      <c r="J63" s="6"/>
      <c r="K63" s="9"/>
      <c r="L63" s="6"/>
      <c r="Q63" s="6"/>
      <c r="R63" s="9" t="s">
        <v>12</v>
      </c>
      <c r="T63" s="6"/>
    </row>
    <row r="64" spans="1:20" ht="13.8" thickBot="1" x14ac:dyDescent="0.3">
      <c r="A64" s="4" t="s">
        <v>13</v>
      </c>
      <c r="B64" s="41"/>
      <c r="C64" s="4"/>
      <c r="D64" s="4"/>
      <c r="E64" s="4"/>
      <c r="F64" s="4" t="s">
        <v>652</v>
      </c>
      <c r="G64" s="4"/>
      <c r="H64" s="10" t="s">
        <v>636</v>
      </c>
      <c r="I64" s="4"/>
      <c r="J64" s="4"/>
      <c r="K64" s="4"/>
      <c r="L64" s="4"/>
      <c r="M64" s="4"/>
      <c r="N64" s="4"/>
      <c r="O64" s="4"/>
      <c r="P64" s="4"/>
      <c r="Q64" s="99"/>
      <c r="R64" s="4" t="s">
        <v>15</v>
      </c>
      <c r="S64" s="4"/>
      <c r="T64" s="4"/>
    </row>
    <row r="65" spans="1:20" x14ac:dyDescent="0.25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44"/>
      <c r="R65" s="11"/>
      <c r="S65" s="11"/>
      <c r="T65" s="11"/>
    </row>
    <row r="66" spans="1:20" x14ac:dyDescent="0.25">
      <c r="C66" s="11" t="s">
        <v>17</v>
      </c>
      <c r="D66" s="11" t="s">
        <v>18</v>
      </c>
      <c r="E66" s="11"/>
      <c r="F66" s="11" t="s">
        <v>19</v>
      </c>
      <c r="G66" s="11"/>
      <c r="H66" s="11" t="s">
        <v>20</v>
      </c>
      <c r="I66" s="11"/>
      <c r="J66" s="12" t="s">
        <v>21</v>
      </c>
      <c r="K66" s="12"/>
      <c r="L66" s="11" t="s">
        <v>22</v>
      </c>
      <c r="M66" s="11"/>
      <c r="N66" s="11" t="s">
        <v>23</v>
      </c>
      <c r="O66" s="11"/>
      <c r="P66" s="11" t="s">
        <v>24</v>
      </c>
      <c r="Q66" s="44"/>
      <c r="R66" s="11" t="s">
        <v>25</v>
      </c>
      <c r="S66" s="11"/>
      <c r="T66" s="11" t="s">
        <v>26</v>
      </c>
    </row>
    <row r="67" spans="1:20" x14ac:dyDescent="0.25">
      <c r="C67" s="12" t="s">
        <v>16</v>
      </c>
      <c r="D67" s="12" t="s">
        <v>16</v>
      </c>
      <c r="F67" s="12" t="s">
        <v>637</v>
      </c>
      <c r="G67" s="12"/>
      <c r="H67" s="11" t="s">
        <v>638</v>
      </c>
      <c r="I67" s="12"/>
      <c r="J67" s="11"/>
      <c r="K67" s="12"/>
      <c r="L67" s="12"/>
      <c r="M67" s="12"/>
      <c r="Q67" s="6"/>
      <c r="R67" s="12" t="s">
        <v>637</v>
      </c>
      <c r="T67" s="12"/>
    </row>
    <row r="68" spans="1:20" x14ac:dyDescent="0.25">
      <c r="A68" s="12" t="s">
        <v>31</v>
      </c>
      <c r="B68" s="12"/>
      <c r="C68" s="12" t="s">
        <v>32</v>
      </c>
      <c r="D68" s="12" t="s">
        <v>32</v>
      </c>
      <c r="E68" s="11"/>
      <c r="F68" s="12" t="s">
        <v>639</v>
      </c>
      <c r="G68" s="12"/>
      <c r="H68" s="12" t="s">
        <v>639</v>
      </c>
      <c r="I68" s="12"/>
      <c r="J68" s="12"/>
      <c r="K68" s="11"/>
      <c r="L68" s="12" t="s">
        <v>640</v>
      </c>
      <c r="M68" s="9"/>
      <c r="N68" s="12" t="s">
        <v>640</v>
      </c>
      <c r="O68" s="12"/>
      <c r="P68" s="12" t="s">
        <v>641</v>
      </c>
      <c r="Q68" s="44"/>
      <c r="R68" s="11" t="s">
        <v>639</v>
      </c>
      <c r="S68" s="11"/>
      <c r="T68" s="12" t="s">
        <v>33</v>
      </c>
    </row>
    <row r="69" spans="1:20" ht="13.8" thickBot="1" x14ac:dyDescent="0.3">
      <c r="A69" s="10" t="s">
        <v>35</v>
      </c>
      <c r="B69" s="10"/>
      <c r="C69" s="10" t="s">
        <v>36</v>
      </c>
      <c r="D69" s="10" t="s">
        <v>37</v>
      </c>
      <c r="E69" s="10"/>
      <c r="F69" s="13" t="s">
        <v>642</v>
      </c>
      <c r="G69" s="13"/>
      <c r="H69" s="13" t="s">
        <v>643</v>
      </c>
      <c r="I69" s="192"/>
      <c r="J69" s="13" t="s">
        <v>644</v>
      </c>
      <c r="K69" s="192"/>
      <c r="L69" s="192" t="s">
        <v>645</v>
      </c>
      <c r="M69" s="14"/>
      <c r="N69" s="14" t="s">
        <v>646</v>
      </c>
      <c r="O69" s="14"/>
      <c r="P69" s="14" t="s">
        <v>647</v>
      </c>
      <c r="Q69" s="193"/>
      <c r="R69" s="14" t="s">
        <v>648</v>
      </c>
      <c r="S69" s="14"/>
      <c r="T69" s="14" t="s">
        <v>51</v>
      </c>
    </row>
    <row r="70" spans="1:20" x14ac:dyDescent="0.25">
      <c r="A70" s="12">
        <v>1</v>
      </c>
      <c r="B70" s="12"/>
      <c r="Q70" s="6"/>
    </row>
    <row r="71" spans="1:20" x14ac:dyDescent="0.25">
      <c r="A71" s="12">
        <v>2</v>
      </c>
      <c r="B71" s="15"/>
      <c r="D71" s="42" t="s">
        <v>73</v>
      </c>
      <c r="E71" s="33"/>
      <c r="F71" s="33"/>
      <c r="G71" s="33"/>
      <c r="Q71" s="6"/>
    </row>
    <row r="72" spans="1:20" x14ac:dyDescent="0.25">
      <c r="A72" s="12">
        <v>3</v>
      </c>
      <c r="B72" s="15"/>
      <c r="C72" s="12">
        <v>31145</v>
      </c>
      <c r="D72" s="5" t="s">
        <v>56</v>
      </c>
      <c r="F72" s="98">
        <v>19373.050540000011</v>
      </c>
      <c r="G72" s="6"/>
      <c r="H72" s="98">
        <v>1116.7533600000002</v>
      </c>
      <c r="I72" s="23"/>
      <c r="J72" s="98">
        <v>0</v>
      </c>
      <c r="K72" s="194"/>
      <c r="L72" s="98">
        <v>0</v>
      </c>
      <c r="M72" s="194"/>
      <c r="N72" s="98">
        <v>0</v>
      </c>
      <c r="O72" s="22"/>
      <c r="P72" s="98">
        <v>0</v>
      </c>
      <c r="Q72" s="23"/>
      <c r="R72" s="22">
        <v>20489.80390000001</v>
      </c>
      <c r="S72" s="194"/>
      <c r="T72" s="98">
        <v>19931.427219999998</v>
      </c>
    </row>
    <row r="73" spans="1:20" x14ac:dyDescent="0.25">
      <c r="A73" s="12">
        <v>4</v>
      </c>
      <c r="B73" s="15"/>
      <c r="C73" s="12">
        <v>31245</v>
      </c>
      <c r="D73" s="5" t="s">
        <v>57</v>
      </c>
      <c r="F73" s="98">
        <v>80754.234110000019</v>
      </c>
      <c r="G73" s="6"/>
      <c r="H73" s="98">
        <v>10612.96385</v>
      </c>
      <c r="I73" s="23"/>
      <c r="J73" s="98">
        <v>-115.00058</v>
      </c>
      <c r="K73" s="194"/>
      <c r="L73" s="98">
        <v>-7.8694799999999994</v>
      </c>
      <c r="M73" s="194"/>
      <c r="N73" s="98">
        <v>0</v>
      </c>
      <c r="O73" s="22"/>
      <c r="P73" s="98">
        <v>0</v>
      </c>
      <c r="Q73" s="23"/>
      <c r="R73" s="22">
        <v>91244.327900000018</v>
      </c>
      <c r="S73" s="194"/>
      <c r="T73" s="98">
        <v>86017.606680000012</v>
      </c>
    </row>
    <row r="74" spans="1:20" x14ac:dyDescent="0.25">
      <c r="A74" s="12">
        <v>5</v>
      </c>
      <c r="B74" s="15"/>
      <c r="C74" s="12">
        <v>31545</v>
      </c>
      <c r="D74" s="5" t="s">
        <v>59</v>
      </c>
      <c r="F74" s="98">
        <v>17640.077499999999</v>
      </c>
      <c r="G74" s="6"/>
      <c r="H74" s="98">
        <v>755.2165</v>
      </c>
      <c r="I74" s="23"/>
      <c r="J74" s="98">
        <v>-115.00058</v>
      </c>
      <c r="K74" s="194"/>
      <c r="L74" s="98">
        <v>-7.8694799999999994</v>
      </c>
      <c r="M74" s="194"/>
      <c r="N74" s="98">
        <v>0</v>
      </c>
      <c r="O74" s="22"/>
      <c r="P74" s="98">
        <v>0</v>
      </c>
      <c r="Q74" s="23"/>
      <c r="R74" s="22">
        <v>18272.423939999997</v>
      </c>
      <c r="S74" s="194"/>
      <c r="T74" s="98">
        <v>17975.589019999999</v>
      </c>
    </row>
    <row r="75" spans="1:20" x14ac:dyDescent="0.25">
      <c r="A75" s="12">
        <v>6</v>
      </c>
      <c r="B75" s="15"/>
      <c r="C75" s="12">
        <v>31645</v>
      </c>
      <c r="D75" s="5" t="s">
        <v>60</v>
      </c>
      <c r="F75" s="98">
        <v>1278.8833199999976</v>
      </c>
      <c r="G75" s="6"/>
      <c r="H75" s="98">
        <v>32.541119999999999</v>
      </c>
      <c r="I75" s="23"/>
      <c r="J75" s="98">
        <v>0</v>
      </c>
      <c r="K75" s="194"/>
      <c r="L75" s="98">
        <v>0</v>
      </c>
      <c r="M75" s="194"/>
      <c r="N75" s="98">
        <v>0</v>
      </c>
      <c r="O75" s="22"/>
      <c r="P75" s="98">
        <v>0</v>
      </c>
      <c r="Q75" s="23"/>
      <c r="R75" s="22">
        <v>1311.4244399999977</v>
      </c>
      <c r="S75" s="194"/>
      <c r="T75" s="98">
        <v>1295.1538799999998</v>
      </c>
    </row>
    <row r="76" spans="1:20" x14ac:dyDescent="0.25">
      <c r="A76" s="12">
        <v>7</v>
      </c>
      <c r="B76" s="12"/>
      <c r="C76" s="12"/>
      <c r="D76" s="42" t="s">
        <v>74</v>
      </c>
      <c r="E76" s="33"/>
      <c r="F76" s="25">
        <v>119046.24547000002</v>
      </c>
      <c r="H76" s="25">
        <v>12517.474830000001</v>
      </c>
      <c r="I76" s="26"/>
      <c r="J76" s="25">
        <v>-230.00116</v>
      </c>
      <c r="K76" s="26"/>
      <c r="L76" s="25">
        <v>-15.738959999999999</v>
      </c>
      <c r="M76" s="26"/>
      <c r="N76" s="25">
        <v>0</v>
      </c>
      <c r="O76" s="195"/>
      <c r="P76" s="25">
        <v>0</v>
      </c>
      <c r="Q76" s="26"/>
      <c r="R76" s="25">
        <v>131317.98018000001</v>
      </c>
      <c r="S76" s="26"/>
      <c r="T76" s="25">
        <v>125219.77680000001</v>
      </c>
    </row>
    <row r="77" spans="1:20" x14ac:dyDescent="0.25">
      <c r="A77" s="12">
        <v>8</v>
      </c>
      <c r="B77" s="12"/>
      <c r="Q77" s="6"/>
    </row>
    <row r="78" spans="1:20" x14ac:dyDescent="0.25">
      <c r="A78" s="12">
        <v>9</v>
      </c>
      <c r="B78" s="15"/>
      <c r="C78" s="12"/>
      <c r="D78" s="33" t="s">
        <v>75</v>
      </c>
      <c r="E78" s="33"/>
      <c r="F78" s="21"/>
      <c r="G78" s="33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1:20" x14ac:dyDescent="0.25">
      <c r="A79" s="12">
        <v>10</v>
      </c>
      <c r="B79" s="15"/>
      <c r="C79" s="12">
        <v>31146</v>
      </c>
      <c r="D79" s="5" t="s">
        <v>56</v>
      </c>
      <c r="F79" s="98">
        <v>0</v>
      </c>
      <c r="G79" s="6"/>
      <c r="H79" s="98">
        <v>0</v>
      </c>
      <c r="I79" s="23"/>
      <c r="J79" s="98">
        <v>0</v>
      </c>
      <c r="K79" s="194"/>
      <c r="L79" s="98">
        <v>0</v>
      </c>
      <c r="M79" s="194"/>
      <c r="N79" s="98">
        <v>0</v>
      </c>
      <c r="O79" s="22"/>
      <c r="P79" s="98">
        <v>0</v>
      </c>
      <c r="Q79" s="23"/>
      <c r="R79" s="22">
        <v>0</v>
      </c>
      <c r="S79" s="194"/>
      <c r="T79" s="98">
        <v>0</v>
      </c>
    </row>
    <row r="80" spans="1:20" x14ac:dyDescent="0.25">
      <c r="A80" s="12">
        <v>11</v>
      </c>
      <c r="B80" s="15"/>
      <c r="C80" s="12">
        <v>31246</v>
      </c>
      <c r="D80" s="5" t="s">
        <v>57</v>
      </c>
      <c r="F80" s="98">
        <v>0</v>
      </c>
      <c r="G80" s="6"/>
      <c r="H80" s="98">
        <v>0</v>
      </c>
      <c r="I80" s="23"/>
      <c r="J80" s="98">
        <v>0</v>
      </c>
      <c r="K80" s="194"/>
      <c r="L80" s="98">
        <v>0</v>
      </c>
      <c r="M80" s="194"/>
      <c r="N80" s="98">
        <v>0</v>
      </c>
      <c r="O80" s="22"/>
      <c r="P80" s="98">
        <v>0</v>
      </c>
      <c r="Q80" s="23"/>
      <c r="R80" s="22">
        <v>0</v>
      </c>
      <c r="S80" s="194"/>
      <c r="T80" s="98">
        <v>0</v>
      </c>
    </row>
    <row r="81" spans="1:20" x14ac:dyDescent="0.25">
      <c r="A81" s="12">
        <v>12</v>
      </c>
      <c r="B81" s="15"/>
      <c r="C81" s="12">
        <v>31546</v>
      </c>
      <c r="D81" s="5" t="s">
        <v>59</v>
      </c>
      <c r="F81" s="98">
        <v>0</v>
      </c>
      <c r="G81" s="6"/>
      <c r="H81" s="98">
        <v>0</v>
      </c>
      <c r="I81" s="23"/>
      <c r="J81" s="98">
        <v>0</v>
      </c>
      <c r="K81" s="194"/>
      <c r="L81" s="98">
        <v>0</v>
      </c>
      <c r="M81" s="194"/>
      <c r="N81" s="98">
        <v>0</v>
      </c>
      <c r="O81" s="22"/>
      <c r="P81" s="98">
        <v>0</v>
      </c>
      <c r="Q81" s="23"/>
      <c r="R81" s="22">
        <v>0</v>
      </c>
      <c r="S81" s="194"/>
      <c r="T81" s="98">
        <v>0</v>
      </c>
    </row>
    <row r="82" spans="1:20" x14ac:dyDescent="0.25">
      <c r="A82" s="12">
        <v>13</v>
      </c>
      <c r="B82" s="15"/>
      <c r="C82" s="12">
        <v>31646</v>
      </c>
      <c r="D82" s="5" t="s">
        <v>60</v>
      </c>
      <c r="F82" s="98">
        <v>0</v>
      </c>
      <c r="G82" s="6"/>
      <c r="H82" s="98">
        <v>0</v>
      </c>
      <c r="I82" s="23"/>
      <c r="J82" s="98">
        <v>0</v>
      </c>
      <c r="K82" s="194"/>
      <c r="L82" s="98">
        <v>0</v>
      </c>
      <c r="M82" s="194"/>
      <c r="N82" s="98">
        <v>0</v>
      </c>
      <c r="O82" s="22"/>
      <c r="P82" s="98">
        <v>0</v>
      </c>
      <c r="Q82" s="23"/>
      <c r="R82" s="22">
        <v>0</v>
      </c>
      <c r="S82" s="194"/>
      <c r="T82" s="98">
        <v>0</v>
      </c>
    </row>
    <row r="83" spans="1:20" x14ac:dyDescent="0.25">
      <c r="A83" s="12">
        <v>14</v>
      </c>
      <c r="B83" s="15"/>
      <c r="C83" s="12"/>
      <c r="D83" s="33" t="s">
        <v>76</v>
      </c>
      <c r="E83" s="33"/>
      <c r="F83" s="25">
        <v>0</v>
      </c>
      <c r="H83" s="25">
        <v>0</v>
      </c>
      <c r="I83" s="26"/>
      <c r="J83" s="25">
        <v>0</v>
      </c>
      <c r="K83" s="26"/>
      <c r="L83" s="25">
        <v>0</v>
      </c>
      <c r="M83" s="26"/>
      <c r="N83" s="25">
        <v>0</v>
      </c>
      <c r="O83" s="195"/>
      <c r="P83" s="25">
        <v>0</v>
      </c>
      <c r="Q83" s="26"/>
      <c r="R83" s="25">
        <v>0</v>
      </c>
      <c r="S83" s="26"/>
      <c r="T83" s="25">
        <v>0</v>
      </c>
    </row>
    <row r="84" spans="1:20" x14ac:dyDescent="0.25">
      <c r="A84" s="12">
        <v>15</v>
      </c>
      <c r="B84" s="15"/>
      <c r="Q84" s="6"/>
    </row>
    <row r="85" spans="1:20" x14ac:dyDescent="0.25">
      <c r="A85" s="12">
        <v>16</v>
      </c>
      <c r="B85" s="15"/>
      <c r="C85" s="44"/>
      <c r="D85" s="42" t="s">
        <v>77</v>
      </c>
      <c r="F85" s="21"/>
      <c r="H85" s="45"/>
      <c r="I85" s="28"/>
      <c r="J85" s="45"/>
      <c r="K85" s="28"/>
      <c r="L85" s="45"/>
      <c r="M85" s="28"/>
      <c r="N85" s="45"/>
      <c r="O85" s="45"/>
      <c r="P85" s="45"/>
      <c r="Q85" s="28"/>
      <c r="R85" s="45"/>
      <c r="S85" s="28"/>
      <c r="T85" s="45"/>
    </row>
    <row r="86" spans="1:20" x14ac:dyDescent="0.25">
      <c r="A86" s="12">
        <v>17</v>
      </c>
      <c r="B86" s="15"/>
      <c r="C86" s="12">
        <v>31151</v>
      </c>
      <c r="D86" s="5" t="s">
        <v>56</v>
      </c>
      <c r="F86" s="98">
        <v>0</v>
      </c>
      <c r="G86" s="6"/>
      <c r="H86" s="98">
        <v>0</v>
      </c>
      <c r="I86" s="23"/>
      <c r="J86" s="98">
        <v>0</v>
      </c>
      <c r="K86" s="194"/>
      <c r="L86" s="98">
        <v>0</v>
      </c>
      <c r="M86" s="194"/>
      <c r="N86" s="98">
        <v>0</v>
      </c>
      <c r="O86" s="22"/>
      <c r="P86" s="98">
        <v>0</v>
      </c>
      <c r="Q86" s="23"/>
      <c r="R86" s="22">
        <v>0</v>
      </c>
      <c r="S86" s="194"/>
      <c r="T86" s="98">
        <v>0</v>
      </c>
    </row>
    <row r="87" spans="1:20" x14ac:dyDescent="0.25">
      <c r="A87" s="12">
        <v>18</v>
      </c>
      <c r="B87" s="15"/>
      <c r="C87" s="12">
        <v>31251</v>
      </c>
      <c r="D87" s="5" t="s">
        <v>57</v>
      </c>
      <c r="F87" s="98">
        <v>0</v>
      </c>
      <c r="G87" s="6"/>
      <c r="H87" s="98">
        <v>0</v>
      </c>
      <c r="I87" s="23"/>
      <c r="J87" s="98">
        <v>0</v>
      </c>
      <c r="K87" s="194"/>
      <c r="L87" s="98">
        <v>0</v>
      </c>
      <c r="M87" s="194"/>
      <c r="N87" s="98">
        <v>0</v>
      </c>
      <c r="O87" s="22"/>
      <c r="P87" s="98">
        <v>0</v>
      </c>
      <c r="Q87" s="23"/>
      <c r="R87" s="22">
        <v>0</v>
      </c>
      <c r="S87" s="194"/>
      <c r="T87" s="98">
        <v>0</v>
      </c>
    </row>
    <row r="88" spans="1:20" x14ac:dyDescent="0.25">
      <c r="A88" s="12">
        <v>19</v>
      </c>
      <c r="B88" s="15"/>
      <c r="C88" s="12">
        <v>31551</v>
      </c>
      <c r="D88" s="5" t="s">
        <v>59</v>
      </c>
      <c r="F88" s="98">
        <v>0</v>
      </c>
      <c r="G88" s="6"/>
      <c r="H88" s="98">
        <v>0</v>
      </c>
      <c r="I88" s="23"/>
      <c r="J88" s="98">
        <v>0</v>
      </c>
      <c r="K88" s="194"/>
      <c r="L88" s="98">
        <v>0</v>
      </c>
      <c r="M88" s="194"/>
      <c r="N88" s="98">
        <v>0</v>
      </c>
      <c r="O88" s="22"/>
      <c r="P88" s="98">
        <v>0</v>
      </c>
      <c r="Q88" s="23"/>
      <c r="R88" s="22">
        <v>0</v>
      </c>
      <c r="S88" s="194"/>
      <c r="T88" s="98">
        <v>0</v>
      </c>
    </row>
    <row r="89" spans="1:20" x14ac:dyDescent="0.25">
      <c r="A89" s="12">
        <v>20</v>
      </c>
      <c r="B89" s="15"/>
      <c r="C89" s="12">
        <v>31651</v>
      </c>
      <c r="D89" s="5" t="s">
        <v>78</v>
      </c>
      <c r="F89" s="98">
        <v>0</v>
      </c>
      <c r="G89" s="6"/>
      <c r="H89" s="98">
        <v>0</v>
      </c>
      <c r="I89" s="23"/>
      <c r="J89" s="98">
        <v>0</v>
      </c>
      <c r="K89" s="194"/>
      <c r="L89" s="98">
        <v>0</v>
      </c>
      <c r="M89" s="194"/>
      <c r="N89" s="98">
        <v>0</v>
      </c>
      <c r="O89" s="22"/>
      <c r="P89" s="98">
        <v>0</v>
      </c>
      <c r="Q89" s="23"/>
      <c r="R89" s="22">
        <v>0</v>
      </c>
      <c r="S89" s="194"/>
      <c r="T89" s="98">
        <v>0</v>
      </c>
    </row>
    <row r="90" spans="1:20" x14ac:dyDescent="0.25">
      <c r="A90" s="12">
        <v>21</v>
      </c>
      <c r="B90" s="15"/>
      <c r="C90" s="12"/>
      <c r="D90" s="7" t="s">
        <v>79</v>
      </c>
      <c r="F90" s="25">
        <v>0</v>
      </c>
      <c r="H90" s="25">
        <v>0</v>
      </c>
      <c r="I90" s="26"/>
      <c r="J90" s="25">
        <v>0</v>
      </c>
      <c r="K90" s="26"/>
      <c r="L90" s="25">
        <v>0</v>
      </c>
      <c r="M90" s="26"/>
      <c r="N90" s="25">
        <v>0</v>
      </c>
      <c r="O90" s="195"/>
      <c r="P90" s="25">
        <v>0</v>
      </c>
      <c r="Q90" s="26"/>
      <c r="R90" s="25">
        <v>0</v>
      </c>
      <c r="S90" s="26"/>
      <c r="T90" s="25">
        <v>0</v>
      </c>
    </row>
    <row r="91" spans="1:20" x14ac:dyDescent="0.25">
      <c r="A91" s="12">
        <v>22</v>
      </c>
      <c r="B91" s="15"/>
      <c r="Q91" s="6"/>
    </row>
    <row r="92" spans="1:20" x14ac:dyDescent="0.25">
      <c r="A92" s="12">
        <v>23</v>
      </c>
      <c r="B92" s="15"/>
      <c r="C92" s="44"/>
      <c r="D92" s="42" t="s">
        <v>80</v>
      </c>
      <c r="E92" s="33"/>
      <c r="F92" s="21"/>
      <c r="G92" s="33"/>
      <c r="H92" s="28"/>
      <c r="I92" s="28"/>
      <c r="J92" s="28"/>
      <c r="K92" s="28"/>
      <c r="L92" s="28"/>
      <c r="M92" s="28"/>
      <c r="N92" s="27"/>
      <c r="O92" s="27"/>
      <c r="P92" s="27"/>
      <c r="Q92" s="27"/>
      <c r="R92" s="27"/>
      <c r="S92" s="27"/>
      <c r="T92" s="28"/>
    </row>
    <row r="93" spans="1:20" x14ac:dyDescent="0.25">
      <c r="A93" s="12">
        <v>24</v>
      </c>
      <c r="B93" s="15"/>
      <c r="C93" s="12">
        <v>31152</v>
      </c>
      <c r="D93" s="5" t="s">
        <v>56</v>
      </c>
      <c r="F93" s="98">
        <v>0</v>
      </c>
      <c r="G93" s="6"/>
      <c r="H93" s="98">
        <v>0</v>
      </c>
      <c r="I93" s="23"/>
      <c r="J93" s="98">
        <v>0</v>
      </c>
      <c r="K93" s="194"/>
      <c r="L93" s="98">
        <v>0</v>
      </c>
      <c r="M93" s="194"/>
      <c r="N93" s="98">
        <v>0</v>
      </c>
      <c r="O93" s="22"/>
      <c r="P93" s="98">
        <v>0</v>
      </c>
      <c r="Q93" s="23"/>
      <c r="R93" s="22">
        <v>0</v>
      </c>
      <c r="S93" s="194"/>
      <c r="T93" s="98">
        <v>0</v>
      </c>
    </row>
    <row r="94" spans="1:20" x14ac:dyDescent="0.25">
      <c r="A94" s="12">
        <v>25</v>
      </c>
      <c r="B94" s="15"/>
      <c r="C94" s="12">
        <v>31252</v>
      </c>
      <c r="D94" s="5" t="s">
        <v>57</v>
      </c>
      <c r="F94" s="98">
        <v>0</v>
      </c>
      <c r="G94" s="6"/>
      <c r="H94" s="98">
        <v>0</v>
      </c>
      <c r="I94" s="23"/>
      <c r="J94" s="98">
        <v>0</v>
      </c>
      <c r="K94" s="194"/>
      <c r="L94" s="98">
        <v>0</v>
      </c>
      <c r="M94" s="194"/>
      <c r="N94" s="98">
        <v>0</v>
      </c>
      <c r="O94" s="22"/>
      <c r="P94" s="98">
        <v>0</v>
      </c>
      <c r="Q94" s="23"/>
      <c r="R94" s="22">
        <v>0</v>
      </c>
      <c r="S94" s="194"/>
      <c r="T94" s="98">
        <v>0</v>
      </c>
    </row>
    <row r="95" spans="1:20" x14ac:dyDescent="0.25">
      <c r="A95" s="12">
        <v>26</v>
      </c>
      <c r="B95" s="15"/>
      <c r="C95" s="12">
        <v>31552</v>
      </c>
      <c r="D95" s="5" t="s">
        <v>59</v>
      </c>
      <c r="F95" s="98">
        <v>0</v>
      </c>
      <c r="G95" s="6"/>
      <c r="H95" s="98">
        <v>0</v>
      </c>
      <c r="I95" s="23"/>
      <c r="J95" s="98">
        <v>0</v>
      </c>
      <c r="K95" s="194"/>
      <c r="L95" s="98">
        <v>0</v>
      </c>
      <c r="M95" s="194"/>
      <c r="N95" s="98">
        <v>0</v>
      </c>
      <c r="O95" s="22"/>
      <c r="P95" s="98">
        <v>0</v>
      </c>
      <c r="Q95" s="23"/>
      <c r="R95" s="22">
        <v>0</v>
      </c>
      <c r="S95" s="194"/>
      <c r="T95" s="98">
        <v>0</v>
      </c>
    </row>
    <row r="96" spans="1:20" x14ac:dyDescent="0.25">
      <c r="A96" s="12">
        <v>27</v>
      </c>
      <c r="B96" s="15"/>
      <c r="C96" s="12">
        <v>31652</v>
      </c>
      <c r="D96" s="5" t="s">
        <v>60</v>
      </c>
      <c r="F96" s="98">
        <v>0</v>
      </c>
      <c r="G96" s="6"/>
      <c r="H96" s="98">
        <v>0</v>
      </c>
      <c r="I96" s="23"/>
      <c r="J96" s="98">
        <v>0</v>
      </c>
      <c r="K96" s="194"/>
      <c r="L96" s="98">
        <v>0</v>
      </c>
      <c r="M96" s="194"/>
      <c r="N96" s="98">
        <v>0</v>
      </c>
      <c r="O96" s="22"/>
      <c r="P96" s="98">
        <v>0</v>
      </c>
      <c r="Q96" s="23"/>
      <c r="R96" s="22">
        <v>0</v>
      </c>
      <c r="S96" s="194"/>
      <c r="T96" s="98">
        <v>0</v>
      </c>
    </row>
    <row r="97" spans="1:20" x14ac:dyDescent="0.25">
      <c r="A97" s="12">
        <v>28</v>
      </c>
      <c r="B97" s="15"/>
      <c r="D97" s="42" t="s">
        <v>81</v>
      </c>
      <c r="E97" s="33"/>
      <c r="F97" s="25">
        <v>0</v>
      </c>
      <c r="H97" s="25">
        <v>0</v>
      </c>
      <c r="I97" s="26"/>
      <c r="J97" s="25">
        <v>0</v>
      </c>
      <c r="K97" s="26"/>
      <c r="L97" s="25">
        <v>0</v>
      </c>
      <c r="M97" s="26"/>
      <c r="N97" s="25">
        <v>0</v>
      </c>
      <c r="O97" s="195"/>
      <c r="P97" s="25">
        <v>0</v>
      </c>
      <c r="Q97" s="26"/>
      <c r="R97" s="25">
        <v>0</v>
      </c>
      <c r="S97" s="26"/>
      <c r="T97" s="25">
        <v>0</v>
      </c>
    </row>
    <row r="98" spans="1:20" x14ac:dyDescent="0.25">
      <c r="A98" s="12">
        <v>29</v>
      </c>
      <c r="B98" s="15"/>
      <c r="Q98" s="6"/>
    </row>
    <row r="99" spans="1:20" x14ac:dyDescent="0.25">
      <c r="A99" s="12">
        <v>30</v>
      </c>
      <c r="B99" s="15"/>
      <c r="C99" s="44"/>
      <c r="D99" s="42" t="s">
        <v>82</v>
      </c>
      <c r="E99" s="33"/>
      <c r="F99" s="33"/>
      <c r="G99" s="33"/>
      <c r="Q99" s="6"/>
    </row>
    <row r="100" spans="1:20" x14ac:dyDescent="0.25">
      <c r="A100" s="12">
        <v>31</v>
      </c>
      <c r="B100" s="15"/>
      <c r="C100" s="12">
        <v>31153</v>
      </c>
      <c r="D100" s="5" t="s">
        <v>56</v>
      </c>
      <c r="F100" s="98">
        <v>0</v>
      </c>
      <c r="G100" s="6"/>
      <c r="H100" s="98">
        <v>0</v>
      </c>
      <c r="I100" s="23"/>
      <c r="J100" s="98">
        <v>0</v>
      </c>
      <c r="K100" s="194"/>
      <c r="L100" s="98">
        <v>0</v>
      </c>
      <c r="M100" s="194"/>
      <c r="N100" s="98">
        <v>0</v>
      </c>
      <c r="O100" s="22"/>
      <c r="P100" s="98">
        <v>0</v>
      </c>
      <c r="Q100" s="23"/>
      <c r="R100" s="22">
        <v>0</v>
      </c>
      <c r="S100" s="194"/>
      <c r="T100" s="98">
        <v>0</v>
      </c>
    </row>
    <row r="101" spans="1:20" x14ac:dyDescent="0.25">
      <c r="A101" s="12">
        <v>32</v>
      </c>
      <c r="B101" s="15"/>
      <c r="C101" s="12">
        <v>31253</v>
      </c>
      <c r="D101" s="5" t="s">
        <v>57</v>
      </c>
      <c r="F101" s="98">
        <v>0</v>
      </c>
      <c r="G101" s="6"/>
      <c r="H101" s="98">
        <v>0</v>
      </c>
      <c r="I101" s="23"/>
      <c r="J101" s="98">
        <v>0</v>
      </c>
      <c r="K101" s="194"/>
      <c r="L101" s="98">
        <v>0</v>
      </c>
      <c r="M101" s="194"/>
      <c r="N101" s="98">
        <v>0</v>
      </c>
      <c r="O101" s="22"/>
      <c r="P101" s="98">
        <v>0</v>
      </c>
      <c r="Q101" s="23"/>
      <c r="R101" s="22">
        <v>0</v>
      </c>
      <c r="S101" s="194"/>
      <c r="T101" s="98">
        <v>0</v>
      </c>
    </row>
    <row r="102" spans="1:20" x14ac:dyDescent="0.25">
      <c r="A102" s="12">
        <v>33</v>
      </c>
      <c r="B102" s="15"/>
      <c r="C102" s="12">
        <v>31553</v>
      </c>
      <c r="D102" s="5" t="s">
        <v>59</v>
      </c>
      <c r="F102" s="98">
        <v>0</v>
      </c>
      <c r="G102" s="6"/>
      <c r="H102" s="98">
        <v>0</v>
      </c>
      <c r="I102" s="23"/>
      <c r="J102" s="98">
        <v>0</v>
      </c>
      <c r="K102" s="194"/>
      <c r="L102" s="98">
        <v>0</v>
      </c>
      <c r="M102" s="194"/>
      <c r="N102" s="98">
        <v>0</v>
      </c>
      <c r="O102" s="22"/>
      <c r="P102" s="98">
        <v>0</v>
      </c>
      <c r="Q102" s="23"/>
      <c r="R102" s="22">
        <v>0</v>
      </c>
      <c r="S102" s="194"/>
      <c r="T102" s="98">
        <v>0</v>
      </c>
    </row>
    <row r="103" spans="1:20" x14ac:dyDescent="0.25">
      <c r="A103" s="12">
        <v>34</v>
      </c>
      <c r="B103" s="15"/>
      <c r="C103" s="12">
        <v>31653</v>
      </c>
      <c r="D103" s="5" t="s">
        <v>60</v>
      </c>
      <c r="F103" s="98">
        <v>0</v>
      </c>
      <c r="G103" s="6"/>
      <c r="H103" s="98">
        <v>0</v>
      </c>
      <c r="I103" s="23"/>
      <c r="J103" s="98">
        <v>0</v>
      </c>
      <c r="K103" s="194"/>
      <c r="L103" s="98">
        <v>0</v>
      </c>
      <c r="M103" s="194"/>
      <c r="N103" s="98">
        <v>0</v>
      </c>
      <c r="O103" s="22"/>
      <c r="P103" s="98">
        <v>0</v>
      </c>
      <c r="Q103" s="23"/>
      <c r="R103" s="22">
        <v>0</v>
      </c>
      <c r="S103" s="194"/>
      <c r="T103" s="98">
        <v>0</v>
      </c>
    </row>
    <row r="104" spans="1:20" x14ac:dyDescent="0.25">
      <c r="A104" s="12">
        <v>35</v>
      </c>
      <c r="B104" s="15"/>
      <c r="C104" s="12"/>
      <c r="D104" s="42" t="s">
        <v>83</v>
      </c>
      <c r="E104" s="33"/>
      <c r="F104" s="25">
        <v>0</v>
      </c>
      <c r="H104" s="25">
        <v>0</v>
      </c>
      <c r="I104" s="26"/>
      <c r="J104" s="25">
        <v>0</v>
      </c>
      <c r="K104" s="26"/>
      <c r="L104" s="25">
        <v>0</v>
      </c>
      <c r="M104" s="26"/>
      <c r="N104" s="25">
        <v>0</v>
      </c>
      <c r="O104" s="195"/>
      <c r="P104" s="25">
        <v>0</v>
      </c>
      <c r="Q104" s="26"/>
      <c r="R104" s="25">
        <v>0</v>
      </c>
      <c r="S104" s="26"/>
      <c r="T104" s="25">
        <v>0</v>
      </c>
    </row>
    <row r="105" spans="1:20" x14ac:dyDescent="0.25">
      <c r="A105" s="12">
        <v>36</v>
      </c>
      <c r="B105" s="15"/>
      <c r="Q105" s="6"/>
    </row>
    <row r="106" spans="1:20" x14ac:dyDescent="0.25">
      <c r="A106" s="12">
        <v>37</v>
      </c>
      <c r="B106" s="15"/>
      <c r="C106" s="44"/>
      <c r="D106" s="42" t="s">
        <v>84</v>
      </c>
      <c r="E106" s="33"/>
      <c r="F106" s="21"/>
      <c r="G106" s="33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</row>
    <row r="107" spans="1:20" x14ac:dyDescent="0.25">
      <c r="A107" s="12">
        <v>38</v>
      </c>
      <c r="B107" s="15"/>
      <c r="C107" s="12">
        <v>31154</v>
      </c>
      <c r="D107" s="5" t="s">
        <v>56</v>
      </c>
      <c r="F107" s="98">
        <v>7340.80375</v>
      </c>
      <c r="G107" s="6"/>
      <c r="H107" s="98">
        <v>593.1404399999999</v>
      </c>
      <c r="I107" s="23"/>
      <c r="J107" s="98">
        <v>0</v>
      </c>
      <c r="K107" s="194"/>
      <c r="L107" s="98">
        <v>0</v>
      </c>
      <c r="M107" s="194"/>
      <c r="N107" s="98">
        <v>0</v>
      </c>
      <c r="O107" s="22"/>
      <c r="P107" s="98">
        <v>0</v>
      </c>
      <c r="Q107" s="23"/>
      <c r="R107" s="22">
        <v>7933.9441900000002</v>
      </c>
      <c r="S107" s="194"/>
      <c r="T107" s="98">
        <v>7637.3739699999996</v>
      </c>
    </row>
    <row r="108" spans="1:20" x14ac:dyDescent="0.25">
      <c r="A108" s="12">
        <v>39</v>
      </c>
      <c r="B108" s="15"/>
      <c r="C108" s="12">
        <v>31254</v>
      </c>
      <c r="D108" s="5" t="s">
        <v>57</v>
      </c>
      <c r="F108" s="98">
        <v>16146.175740000012</v>
      </c>
      <c r="G108" s="6"/>
      <c r="H108" s="98">
        <v>2166.39696</v>
      </c>
      <c r="I108" s="23"/>
      <c r="J108" s="98">
        <v>0</v>
      </c>
      <c r="K108" s="194"/>
      <c r="L108" s="98">
        <v>0</v>
      </c>
      <c r="M108" s="194"/>
      <c r="N108" s="98">
        <v>0</v>
      </c>
      <c r="O108" s="22"/>
      <c r="P108" s="98">
        <v>0</v>
      </c>
      <c r="Q108" s="23"/>
      <c r="R108" s="22">
        <v>18312.572700000012</v>
      </c>
      <c r="S108" s="194"/>
      <c r="T108" s="98">
        <v>17229.374219999998</v>
      </c>
    </row>
    <row r="109" spans="1:20" x14ac:dyDescent="0.25">
      <c r="A109" s="12">
        <v>40</v>
      </c>
      <c r="B109" s="15"/>
      <c r="C109" s="12">
        <v>31554</v>
      </c>
      <c r="D109" s="5" t="s">
        <v>59</v>
      </c>
      <c r="F109" s="98">
        <v>10029.918600000015</v>
      </c>
      <c r="G109" s="6"/>
      <c r="H109" s="98">
        <v>433.87584000000004</v>
      </c>
      <c r="I109" s="23"/>
      <c r="J109" s="98">
        <v>0</v>
      </c>
      <c r="K109" s="194"/>
      <c r="L109" s="98">
        <v>0</v>
      </c>
      <c r="M109" s="194"/>
      <c r="N109" s="98">
        <v>0</v>
      </c>
      <c r="O109" s="22"/>
      <c r="P109" s="98">
        <v>0</v>
      </c>
      <c r="Q109" s="23"/>
      <c r="R109" s="22">
        <v>10463.794440000016</v>
      </c>
      <c r="S109" s="194"/>
      <c r="T109" s="98">
        <v>10246.856519999999</v>
      </c>
    </row>
    <row r="110" spans="1:20" x14ac:dyDescent="0.25">
      <c r="A110" s="12">
        <v>41</v>
      </c>
      <c r="B110" s="15"/>
      <c r="C110" s="12">
        <v>31654</v>
      </c>
      <c r="D110" s="5" t="s">
        <v>60</v>
      </c>
      <c r="F110" s="98">
        <v>377.52843999999982</v>
      </c>
      <c r="G110" s="6"/>
      <c r="H110" s="98">
        <v>13.20828</v>
      </c>
      <c r="I110" s="23"/>
      <c r="J110" s="98">
        <v>0</v>
      </c>
      <c r="K110" s="194"/>
      <c r="L110" s="98">
        <v>0</v>
      </c>
      <c r="M110" s="194"/>
      <c r="N110" s="98">
        <v>0</v>
      </c>
      <c r="O110" s="22"/>
      <c r="P110" s="98">
        <v>0</v>
      </c>
      <c r="Q110" s="23"/>
      <c r="R110" s="22">
        <v>390.73671999999982</v>
      </c>
      <c r="S110" s="194"/>
      <c r="T110" s="98">
        <v>384.13258000000002</v>
      </c>
    </row>
    <row r="111" spans="1:20" x14ac:dyDescent="0.25">
      <c r="A111" s="12">
        <v>42</v>
      </c>
      <c r="B111" s="15"/>
      <c r="C111" s="12"/>
      <c r="D111" s="42" t="s">
        <v>85</v>
      </c>
      <c r="E111" s="33"/>
      <c r="F111" s="25">
        <v>33894.426530000033</v>
      </c>
      <c r="H111" s="25">
        <v>3206.6215200000001</v>
      </c>
      <c r="I111" s="26"/>
      <c r="J111" s="25">
        <v>0</v>
      </c>
      <c r="K111" s="26"/>
      <c r="L111" s="25">
        <v>0</v>
      </c>
      <c r="M111" s="26"/>
      <c r="N111" s="25">
        <v>0</v>
      </c>
      <c r="O111" s="195"/>
      <c r="P111" s="25">
        <v>0</v>
      </c>
      <c r="Q111" s="26"/>
      <c r="R111" s="25">
        <v>37101.048050000027</v>
      </c>
      <c r="S111" s="26"/>
      <c r="T111" s="25">
        <v>35497.737289999997</v>
      </c>
    </row>
    <row r="112" spans="1:20" x14ac:dyDescent="0.25">
      <c r="A112" s="12">
        <v>43</v>
      </c>
      <c r="B112" s="15"/>
      <c r="Q112" s="6"/>
    </row>
    <row r="113" spans="1:20" ht="13.8" thickBot="1" x14ac:dyDescent="0.3">
      <c r="A113" s="10">
        <v>44</v>
      </c>
      <c r="B113" s="39" t="s">
        <v>70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99"/>
      <c r="R113" s="4"/>
      <c r="S113" s="4"/>
      <c r="T113" s="4"/>
    </row>
    <row r="114" spans="1:20" x14ac:dyDescent="0.25">
      <c r="A114" s="5" t="s">
        <v>649</v>
      </c>
      <c r="Q114" s="6"/>
      <c r="R114" s="5" t="s">
        <v>650</v>
      </c>
    </row>
    <row r="115" spans="1:20" ht="13.8" thickBot="1" x14ac:dyDescent="0.3">
      <c r="A115" s="4" t="s">
        <v>631</v>
      </c>
      <c r="B115" s="4"/>
      <c r="C115" s="4"/>
      <c r="D115" s="4"/>
      <c r="E115" s="4"/>
      <c r="F115" s="4" t="s">
        <v>632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99"/>
      <c r="R115" s="4"/>
      <c r="S115" s="4"/>
      <c r="T115" s="4" t="s">
        <v>653</v>
      </c>
    </row>
    <row r="116" spans="1:20" x14ac:dyDescent="0.25">
      <c r="A116" s="5" t="s">
        <v>2</v>
      </c>
      <c r="B116" s="40"/>
      <c r="E116" s="6" t="s">
        <v>3</v>
      </c>
      <c r="F116" s="5" t="s">
        <v>634</v>
      </c>
      <c r="J116" s="8"/>
      <c r="K116" s="8"/>
      <c r="M116" s="8"/>
      <c r="N116" s="8"/>
      <c r="O116" s="8"/>
      <c r="P116" s="8"/>
      <c r="Q116" s="100"/>
      <c r="R116" s="5" t="s">
        <v>5</v>
      </c>
      <c r="T116" s="9"/>
    </row>
    <row r="117" spans="1:20" x14ac:dyDescent="0.25">
      <c r="B117" s="40"/>
      <c r="F117" s="5" t="s">
        <v>635</v>
      </c>
      <c r="J117" s="6"/>
      <c r="K117" s="9"/>
      <c r="N117" s="6"/>
      <c r="O117" s="6"/>
      <c r="P117" s="6"/>
      <c r="Q117" s="6" t="s">
        <v>7</v>
      </c>
      <c r="R117" s="9" t="s">
        <v>8</v>
      </c>
      <c r="T117" s="6"/>
    </row>
    <row r="118" spans="1:20" x14ac:dyDescent="0.25">
      <c r="A118" s="5" t="s">
        <v>9</v>
      </c>
      <c r="B118" s="40"/>
      <c r="F118" s="5" t="s">
        <v>652</v>
      </c>
      <c r="J118" s="6"/>
      <c r="K118" s="9"/>
      <c r="L118" s="6"/>
      <c r="Q118" s="6" t="s">
        <v>652</v>
      </c>
      <c r="R118" s="9" t="s">
        <v>10</v>
      </c>
      <c r="T118" s="6"/>
    </row>
    <row r="119" spans="1:20" x14ac:dyDescent="0.25">
      <c r="B119" s="40"/>
      <c r="F119" s="5" t="s">
        <v>652</v>
      </c>
      <c r="J119" s="6"/>
      <c r="K119" s="9"/>
      <c r="L119" s="6"/>
      <c r="Q119" s="6" t="s">
        <v>652</v>
      </c>
      <c r="R119" s="9" t="s">
        <v>11</v>
      </c>
      <c r="T119" s="6"/>
    </row>
    <row r="120" spans="1:20" x14ac:dyDescent="0.25">
      <c r="B120" s="40"/>
      <c r="J120" s="6"/>
      <c r="K120" s="9"/>
      <c r="L120" s="6"/>
      <c r="Q120" s="6"/>
      <c r="R120" s="9" t="s">
        <v>12</v>
      </c>
      <c r="T120" s="6"/>
    </row>
    <row r="121" spans="1:20" ht="13.8" thickBot="1" x14ac:dyDescent="0.3">
      <c r="A121" s="4" t="s">
        <v>13</v>
      </c>
      <c r="B121" s="41"/>
      <c r="C121" s="4"/>
      <c r="D121" s="4"/>
      <c r="E121" s="4"/>
      <c r="F121" s="4" t="s">
        <v>652</v>
      </c>
      <c r="G121" s="4"/>
      <c r="H121" s="10" t="s">
        <v>636</v>
      </c>
      <c r="I121" s="4"/>
      <c r="J121" s="4"/>
      <c r="K121" s="4"/>
      <c r="L121" s="4"/>
      <c r="M121" s="4"/>
      <c r="N121" s="4"/>
      <c r="O121" s="4"/>
      <c r="P121" s="4"/>
      <c r="Q121" s="99"/>
      <c r="R121" s="4" t="s">
        <v>15</v>
      </c>
      <c r="S121" s="4"/>
      <c r="T121" s="4"/>
    </row>
    <row r="122" spans="1:20" x14ac:dyDescent="0.25"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44"/>
      <c r="R122" s="11"/>
      <c r="S122" s="11"/>
      <c r="T122" s="11"/>
    </row>
    <row r="123" spans="1:20" x14ac:dyDescent="0.25">
      <c r="C123" s="11" t="s">
        <v>17</v>
      </c>
      <c r="D123" s="11" t="s">
        <v>18</v>
      </c>
      <c r="E123" s="11"/>
      <c r="F123" s="11" t="s">
        <v>19</v>
      </c>
      <c r="G123" s="11"/>
      <c r="H123" s="11" t="s">
        <v>20</v>
      </c>
      <c r="I123" s="11"/>
      <c r="J123" s="12" t="s">
        <v>21</v>
      </c>
      <c r="K123" s="12"/>
      <c r="L123" s="11" t="s">
        <v>22</v>
      </c>
      <c r="M123" s="11"/>
      <c r="N123" s="11" t="s">
        <v>23</v>
      </c>
      <c r="O123" s="11"/>
      <c r="P123" s="11" t="s">
        <v>24</v>
      </c>
      <c r="Q123" s="44"/>
      <c r="R123" s="11" t="s">
        <v>25</v>
      </c>
      <c r="S123" s="11"/>
      <c r="T123" s="11" t="s">
        <v>26</v>
      </c>
    </row>
    <row r="124" spans="1:20" x14ac:dyDescent="0.25">
      <c r="C124" s="12" t="s">
        <v>16</v>
      </c>
      <c r="D124" s="12" t="s">
        <v>16</v>
      </c>
      <c r="F124" s="12" t="s">
        <v>637</v>
      </c>
      <c r="G124" s="12"/>
      <c r="H124" s="11" t="s">
        <v>638</v>
      </c>
      <c r="I124" s="12"/>
      <c r="J124" s="11"/>
      <c r="K124" s="12"/>
      <c r="L124" s="12"/>
      <c r="M124" s="12"/>
      <c r="Q124" s="6"/>
      <c r="R124" s="12" t="s">
        <v>637</v>
      </c>
      <c r="T124" s="12"/>
    </row>
    <row r="125" spans="1:20" x14ac:dyDescent="0.25">
      <c r="A125" s="12" t="s">
        <v>31</v>
      </c>
      <c r="B125" s="12"/>
      <c r="C125" s="12" t="s">
        <v>32</v>
      </c>
      <c r="D125" s="12" t="s">
        <v>32</v>
      </c>
      <c r="E125" s="11"/>
      <c r="F125" s="12" t="s">
        <v>639</v>
      </c>
      <c r="G125" s="12"/>
      <c r="H125" s="12" t="s">
        <v>639</v>
      </c>
      <c r="I125" s="12"/>
      <c r="J125" s="12"/>
      <c r="K125" s="11"/>
      <c r="L125" s="12" t="s">
        <v>640</v>
      </c>
      <c r="M125" s="9"/>
      <c r="N125" s="12" t="s">
        <v>640</v>
      </c>
      <c r="O125" s="12"/>
      <c r="P125" s="12" t="s">
        <v>641</v>
      </c>
      <c r="Q125" s="44"/>
      <c r="R125" s="11" t="s">
        <v>639</v>
      </c>
      <c r="S125" s="11"/>
      <c r="T125" s="12" t="s">
        <v>33</v>
      </c>
    </row>
    <row r="126" spans="1:20" ht="13.8" thickBot="1" x14ac:dyDescent="0.3">
      <c r="A126" s="10" t="s">
        <v>35</v>
      </c>
      <c r="B126" s="10"/>
      <c r="C126" s="10" t="s">
        <v>36</v>
      </c>
      <c r="D126" s="10" t="s">
        <v>37</v>
      </c>
      <c r="E126" s="10"/>
      <c r="F126" s="13" t="s">
        <v>642</v>
      </c>
      <c r="G126" s="13"/>
      <c r="H126" s="13" t="s">
        <v>643</v>
      </c>
      <c r="I126" s="192"/>
      <c r="J126" s="13" t="s">
        <v>644</v>
      </c>
      <c r="K126" s="192"/>
      <c r="L126" s="192" t="s">
        <v>645</v>
      </c>
      <c r="M126" s="14"/>
      <c r="N126" s="14" t="s">
        <v>646</v>
      </c>
      <c r="O126" s="14"/>
      <c r="P126" s="14" t="s">
        <v>647</v>
      </c>
      <c r="Q126" s="193"/>
      <c r="R126" s="14" t="s">
        <v>648</v>
      </c>
      <c r="S126" s="14"/>
      <c r="T126" s="14" t="s">
        <v>51</v>
      </c>
    </row>
    <row r="127" spans="1:20" x14ac:dyDescent="0.25">
      <c r="A127" s="12">
        <v>1</v>
      </c>
      <c r="B127" s="12"/>
      <c r="Q127" s="6"/>
    </row>
    <row r="128" spans="1:20" x14ac:dyDescent="0.25">
      <c r="A128" s="12">
        <v>2</v>
      </c>
      <c r="B128" s="15"/>
      <c r="C128" s="12">
        <v>31247</v>
      </c>
      <c r="D128" s="5" t="s">
        <v>86</v>
      </c>
      <c r="F128" s="98">
        <v>10187.109649999999</v>
      </c>
      <c r="G128" s="6"/>
      <c r="H128" s="98">
        <v>0</v>
      </c>
      <c r="I128" s="23"/>
      <c r="J128" s="98">
        <v>0</v>
      </c>
      <c r="K128" s="194"/>
      <c r="L128" s="98">
        <v>0</v>
      </c>
      <c r="M128" s="194"/>
      <c r="N128" s="98">
        <v>0</v>
      </c>
      <c r="O128" s="22"/>
      <c r="P128" s="98">
        <v>0</v>
      </c>
      <c r="Q128" s="23"/>
      <c r="R128" s="22">
        <v>10187.109649999999</v>
      </c>
      <c r="S128" s="194"/>
      <c r="T128" s="98">
        <v>10187.10965</v>
      </c>
    </row>
    <row r="129" spans="1:20" x14ac:dyDescent="0.25">
      <c r="A129" s="12">
        <v>3</v>
      </c>
      <c r="B129" s="15"/>
      <c r="C129" s="11">
        <v>31647</v>
      </c>
      <c r="D129" s="5" t="s">
        <v>87</v>
      </c>
      <c r="F129" s="98">
        <v>312.57224000000002</v>
      </c>
      <c r="G129" s="6"/>
      <c r="H129" s="98">
        <v>105.36611000000001</v>
      </c>
      <c r="I129" s="23"/>
      <c r="J129" s="98">
        <v>-37.591320000000003</v>
      </c>
      <c r="K129" s="194"/>
      <c r="L129" s="98">
        <v>0</v>
      </c>
      <c r="M129" s="194"/>
      <c r="N129" s="98">
        <v>0</v>
      </c>
      <c r="O129" s="22"/>
      <c r="P129" s="98">
        <v>0</v>
      </c>
      <c r="Q129" s="23"/>
      <c r="R129" s="22">
        <v>380.34703000000002</v>
      </c>
      <c r="S129" s="194"/>
      <c r="T129" s="98">
        <v>336.33982000000003</v>
      </c>
    </row>
    <row r="130" spans="1:20" x14ac:dyDescent="0.25">
      <c r="A130" s="12">
        <v>4</v>
      </c>
      <c r="B130" s="15"/>
      <c r="C130" s="12"/>
      <c r="F130" s="46"/>
      <c r="H130" s="46"/>
      <c r="I130" s="28"/>
      <c r="J130" s="46"/>
      <c r="K130" s="28"/>
      <c r="L130" s="46"/>
      <c r="M130" s="28"/>
      <c r="N130" s="46"/>
      <c r="O130" s="196"/>
      <c r="P130" s="46"/>
      <c r="Q130" s="28"/>
      <c r="R130" s="46"/>
      <c r="S130" s="28"/>
      <c r="T130" s="46"/>
    </row>
    <row r="131" spans="1:20" ht="13.8" thickBot="1" x14ac:dyDescent="0.3">
      <c r="A131" s="12">
        <v>5</v>
      </c>
      <c r="B131" s="15"/>
      <c r="C131" s="12"/>
      <c r="D131" s="7" t="s">
        <v>88</v>
      </c>
      <c r="F131" s="36">
        <v>554930.87777000014</v>
      </c>
      <c r="G131" s="6"/>
      <c r="H131" s="36">
        <v>59405.932760000003</v>
      </c>
      <c r="I131" s="28"/>
      <c r="J131" s="36">
        <v>-3724.44238</v>
      </c>
      <c r="K131" s="28"/>
      <c r="L131" s="36">
        <v>-1716.3317199999999</v>
      </c>
      <c r="M131" s="28"/>
      <c r="N131" s="36">
        <v>0</v>
      </c>
      <c r="O131" s="68"/>
      <c r="P131" s="36">
        <v>0</v>
      </c>
      <c r="Q131" s="28"/>
      <c r="R131" s="36">
        <v>608896.03643000009</v>
      </c>
      <c r="S131" s="28"/>
      <c r="T131" s="36">
        <v>582206.34025999997</v>
      </c>
    </row>
    <row r="132" spans="1:20" ht="13.8" thickTop="1" x14ac:dyDescent="0.25">
      <c r="A132" s="12">
        <v>6</v>
      </c>
      <c r="B132" s="15"/>
      <c r="C132" s="12"/>
      <c r="Q132" s="6"/>
    </row>
    <row r="133" spans="1:20" ht="13.8" thickBot="1" x14ac:dyDescent="0.3">
      <c r="A133" s="12">
        <v>7</v>
      </c>
      <c r="B133" s="12"/>
      <c r="C133" s="12"/>
      <c r="D133" s="5" t="s">
        <v>89</v>
      </c>
      <c r="F133" s="36">
        <v>554930.87777000014</v>
      </c>
      <c r="G133" s="6"/>
      <c r="H133" s="36">
        <v>59405.932760000003</v>
      </c>
      <c r="I133" s="28"/>
      <c r="J133" s="36">
        <v>-3724.44238</v>
      </c>
      <c r="K133" s="28"/>
      <c r="L133" s="36">
        <v>-1716.3317199999999</v>
      </c>
      <c r="M133" s="28"/>
      <c r="N133" s="36">
        <v>0</v>
      </c>
      <c r="O133" s="68"/>
      <c r="P133" s="36">
        <v>0</v>
      </c>
      <c r="Q133" s="28"/>
      <c r="R133" s="36">
        <v>608896.03643000009</v>
      </c>
      <c r="S133" s="28"/>
      <c r="T133" s="36">
        <v>582206.34025999997</v>
      </c>
    </row>
    <row r="134" spans="1:20" ht="13.8" thickTop="1" x14ac:dyDescent="0.25">
      <c r="A134" s="12">
        <v>8</v>
      </c>
      <c r="B134" s="12"/>
      <c r="Q134" s="6"/>
    </row>
    <row r="135" spans="1:20" x14ac:dyDescent="0.25">
      <c r="A135" s="12">
        <v>9</v>
      </c>
      <c r="B135" s="15"/>
      <c r="D135" s="5" t="s">
        <v>90</v>
      </c>
      <c r="Q135" s="6"/>
    </row>
    <row r="136" spans="1:20" x14ac:dyDescent="0.25">
      <c r="A136" s="12">
        <v>10</v>
      </c>
      <c r="B136" s="15"/>
      <c r="D136" s="5" t="s">
        <v>54</v>
      </c>
      <c r="Q136" s="6"/>
    </row>
    <row r="137" spans="1:20" x14ac:dyDescent="0.25">
      <c r="A137" s="12">
        <v>11</v>
      </c>
      <c r="B137" s="15"/>
      <c r="D137" s="5" t="s">
        <v>91</v>
      </c>
      <c r="E137" s="12"/>
      <c r="F137" s="47"/>
      <c r="G137" s="47"/>
      <c r="H137" s="22"/>
      <c r="I137" s="48"/>
      <c r="J137" s="22"/>
      <c r="K137" s="48"/>
      <c r="L137" s="48"/>
      <c r="M137" s="48"/>
      <c r="N137" s="48"/>
      <c r="O137" s="48"/>
      <c r="P137" s="48"/>
      <c r="Q137" s="101"/>
      <c r="R137" s="48"/>
      <c r="S137" s="48"/>
      <c r="T137" s="48"/>
    </row>
    <row r="138" spans="1:20" x14ac:dyDescent="0.25">
      <c r="A138" s="12">
        <v>12</v>
      </c>
      <c r="B138" s="15"/>
      <c r="C138" s="11">
        <v>34144</v>
      </c>
      <c r="D138" s="5" t="s">
        <v>56</v>
      </c>
      <c r="E138" s="12"/>
      <c r="F138" s="98">
        <v>1049.6972600000001</v>
      </c>
      <c r="G138" s="6"/>
      <c r="H138" s="98">
        <v>112.75283999999999</v>
      </c>
      <c r="I138" s="23"/>
      <c r="J138" s="98">
        <v>0</v>
      </c>
      <c r="K138" s="194"/>
      <c r="L138" s="98">
        <v>0</v>
      </c>
      <c r="M138" s="194"/>
      <c r="N138" s="98">
        <v>0</v>
      </c>
      <c r="O138" s="22"/>
      <c r="P138" s="98">
        <v>0</v>
      </c>
      <c r="Q138" s="23"/>
      <c r="R138" s="22">
        <v>1162.4501</v>
      </c>
      <c r="S138" s="194"/>
      <c r="T138" s="98">
        <v>1106.07368</v>
      </c>
    </row>
    <row r="139" spans="1:20" x14ac:dyDescent="0.25">
      <c r="A139" s="12">
        <v>13</v>
      </c>
      <c r="B139" s="15"/>
      <c r="C139" s="11">
        <v>34244</v>
      </c>
      <c r="D139" s="5" t="s">
        <v>92</v>
      </c>
      <c r="E139" s="12"/>
      <c r="F139" s="98">
        <v>669.54561000000047</v>
      </c>
      <c r="G139" s="6"/>
      <c r="H139" s="98">
        <v>165.66204000000002</v>
      </c>
      <c r="I139" s="23"/>
      <c r="J139" s="98">
        <v>0</v>
      </c>
      <c r="K139" s="194"/>
      <c r="L139" s="98">
        <v>0</v>
      </c>
      <c r="M139" s="194"/>
      <c r="N139" s="98">
        <v>0</v>
      </c>
      <c r="O139" s="22"/>
      <c r="P139" s="98">
        <v>0</v>
      </c>
      <c r="Q139" s="23"/>
      <c r="R139" s="22">
        <v>835.20765000000051</v>
      </c>
      <c r="S139" s="194"/>
      <c r="T139" s="98">
        <v>752.37662999999998</v>
      </c>
    </row>
    <row r="140" spans="1:20" x14ac:dyDescent="0.25">
      <c r="A140" s="12">
        <v>14</v>
      </c>
      <c r="B140" s="15"/>
      <c r="C140" s="11">
        <v>34344</v>
      </c>
      <c r="D140" s="5" t="s">
        <v>93</v>
      </c>
      <c r="E140" s="12"/>
      <c r="F140" s="98">
        <v>11147.576739999995</v>
      </c>
      <c r="G140" s="6"/>
      <c r="H140" s="98">
        <v>590.51927999999998</v>
      </c>
      <c r="I140" s="23"/>
      <c r="J140" s="98">
        <v>0</v>
      </c>
      <c r="K140" s="194"/>
      <c r="L140" s="98">
        <v>0</v>
      </c>
      <c r="M140" s="194"/>
      <c r="N140" s="98">
        <v>0</v>
      </c>
      <c r="O140" s="22"/>
      <c r="P140" s="98">
        <v>0</v>
      </c>
      <c r="Q140" s="23"/>
      <c r="R140" s="22">
        <v>11738.096019999995</v>
      </c>
      <c r="S140" s="194"/>
      <c r="T140" s="98">
        <v>11442.836380000001</v>
      </c>
    </row>
    <row r="141" spans="1:20" x14ac:dyDescent="0.25">
      <c r="A141" s="12">
        <v>15</v>
      </c>
      <c r="B141" s="15"/>
      <c r="C141" s="11">
        <v>34544</v>
      </c>
      <c r="D141" s="5" t="s">
        <v>59</v>
      </c>
      <c r="E141" s="12"/>
      <c r="F141" s="98">
        <v>7561.7694300000039</v>
      </c>
      <c r="G141" s="205"/>
      <c r="H141" s="98">
        <v>395.15484000000004</v>
      </c>
      <c r="I141" s="26"/>
      <c r="J141" s="98">
        <v>0</v>
      </c>
      <c r="K141" s="18"/>
      <c r="L141" s="98">
        <v>0</v>
      </c>
      <c r="M141" s="18"/>
      <c r="N141" s="98">
        <v>0</v>
      </c>
      <c r="O141" s="22"/>
      <c r="P141" s="98">
        <v>0</v>
      </c>
      <c r="Q141" s="26"/>
      <c r="R141" s="22">
        <v>7956.9242700000041</v>
      </c>
      <c r="S141" s="194"/>
      <c r="T141" s="98">
        <v>7759.3468499999999</v>
      </c>
    </row>
    <row r="142" spans="1:20" x14ac:dyDescent="0.25">
      <c r="A142" s="12">
        <v>16</v>
      </c>
      <c r="B142" s="15"/>
      <c r="C142" s="11">
        <v>34644</v>
      </c>
      <c r="D142" s="5" t="s">
        <v>60</v>
      </c>
      <c r="F142" s="98">
        <v>252.98653999999999</v>
      </c>
      <c r="G142" s="6"/>
      <c r="H142" s="98">
        <v>15.98376</v>
      </c>
      <c r="I142" s="23"/>
      <c r="J142" s="98">
        <v>0</v>
      </c>
      <c r="K142" s="194"/>
      <c r="L142" s="98">
        <v>0</v>
      </c>
      <c r="M142" s="194"/>
      <c r="N142" s="98">
        <v>0</v>
      </c>
      <c r="O142" s="22"/>
      <c r="P142" s="98">
        <v>0</v>
      </c>
      <c r="Q142" s="23"/>
      <c r="R142" s="22">
        <v>268.97030000000001</v>
      </c>
      <c r="S142" s="194"/>
      <c r="T142" s="98">
        <v>260.97842000000003</v>
      </c>
    </row>
    <row r="143" spans="1:20" x14ac:dyDescent="0.25">
      <c r="A143" s="12">
        <v>17</v>
      </c>
      <c r="B143" s="15"/>
      <c r="C143" s="11"/>
      <c r="D143" s="7" t="s">
        <v>94</v>
      </c>
      <c r="E143" s="12"/>
      <c r="F143" s="25">
        <v>20681.575580000001</v>
      </c>
      <c r="H143" s="25">
        <v>1280.07276</v>
      </c>
      <c r="I143" s="26"/>
      <c r="J143" s="25">
        <v>0</v>
      </c>
      <c r="K143" s="26"/>
      <c r="L143" s="25">
        <v>0</v>
      </c>
      <c r="M143" s="26"/>
      <c r="N143" s="25">
        <v>0</v>
      </c>
      <c r="O143" s="195"/>
      <c r="P143" s="25">
        <v>0</v>
      </c>
      <c r="Q143" s="26"/>
      <c r="R143" s="25">
        <v>21961.64834</v>
      </c>
      <c r="S143" s="26"/>
      <c r="T143" s="25">
        <v>21321.611960000002</v>
      </c>
    </row>
    <row r="144" spans="1:20" x14ac:dyDescent="0.25">
      <c r="A144" s="12">
        <v>18</v>
      </c>
      <c r="B144" s="15"/>
      <c r="Q144" s="6"/>
    </row>
    <row r="145" spans="1:20" x14ac:dyDescent="0.25">
      <c r="A145" s="12">
        <v>19</v>
      </c>
      <c r="B145" s="15"/>
      <c r="C145" s="11"/>
      <c r="D145" s="5" t="s">
        <v>95</v>
      </c>
      <c r="Q145" s="6"/>
    </row>
    <row r="146" spans="1:20" x14ac:dyDescent="0.25">
      <c r="A146" s="12">
        <v>20</v>
      </c>
      <c r="B146" s="15"/>
      <c r="C146" s="11">
        <v>34145</v>
      </c>
      <c r="D146" s="5" t="s">
        <v>56</v>
      </c>
      <c r="F146" s="98">
        <v>0</v>
      </c>
      <c r="G146" s="6"/>
      <c r="H146" s="98">
        <v>0</v>
      </c>
      <c r="I146" s="23"/>
      <c r="J146" s="98">
        <v>0</v>
      </c>
      <c r="K146" s="194"/>
      <c r="L146" s="98">
        <v>0</v>
      </c>
      <c r="M146" s="194"/>
      <c r="N146" s="98">
        <v>0</v>
      </c>
      <c r="O146" s="22"/>
      <c r="P146" s="98">
        <v>0</v>
      </c>
      <c r="Q146" s="23"/>
      <c r="R146" s="22">
        <v>0</v>
      </c>
      <c r="S146" s="194"/>
      <c r="T146" s="98">
        <v>0</v>
      </c>
    </row>
    <row r="147" spans="1:20" x14ac:dyDescent="0.25">
      <c r="A147" s="12">
        <v>21</v>
      </c>
      <c r="B147" s="15"/>
      <c r="C147" s="11">
        <v>34245</v>
      </c>
      <c r="D147" s="5" t="s">
        <v>92</v>
      </c>
      <c r="F147" s="98">
        <v>-15.387880000000001</v>
      </c>
      <c r="G147" s="6"/>
      <c r="H147" s="98">
        <v>14.44065</v>
      </c>
      <c r="I147" s="23"/>
      <c r="J147" s="98">
        <v>0</v>
      </c>
      <c r="K147" s="194"/>
      <c r="L147" s="98">
        <v>-20</v>
      </c>
      <c r="M147" s="194"/>
      <c r="N147" s="98">
        <v>0</v>
      </c>
      <c r="O147" s="22"/>
      <c r="P147" s="98">
        <v>0</v>
      </c>
      <c r="Q147" s="23"/>
      <c r="R147" s="22">
        <v>-20.947230000000001</v>
      </c>
      <c r="S147" s="194"/>
      <c r="T147" s="98">
        <v>-18.885390000000001</v>
      </c>
    </row>
    <row r="148" spans="1:20" x14ac:dyDescent="0.25">
      <c r="A148" s="12">
        <v>22</v>
      </c>
      <c r="B148" s="15"/>
      <c r="C148" s="11">
        <v>34345</v>
      </c>
      <c r="D148" s="5" t="s">
        <v>93</v>
      </c>
      <c r="F148" s="98">
        <v>14396.000979999999</v>
      </c>
      <c r="G148" s="6"/>
      <c r="H148" s="98">
        <v>6191.51343</v>
      </c>
      <c r="I148" s="23"/>
      <c r="J148" s="98">
        <v>0</v>
      </c>
      <c r="K148" s="194"/>
      <c r="L148" s="98">
        <v>-20</v>
      </c>
      <c r="M148" s="194"/>
      <c r="N148" s="98">
        <v>0</v>
      </c>
      <c r="O148" s="22"/>
      <c r="P148" s="98">
        <v>0</v>
      </c>
      <c r="Q148" s="23"/>
      <c r="R148" s="22">
        <v>20567.51441</v>
      </c>
      <c r="S148" s="194"/>
      <c r="T148" s="98">
        <v>17481.09302</v>
      </c>
    </row>
    <row r="149" spans="1:20" x14ac:dyDescent="0.25">
      <c r="A149" s="12">
        <v>23</v>
      </c>
      <c r="B149" s="15"/>
      <c r="C149" s="11">
        <v>34545</v>
      </c>
      <c r="D149" s="5" t="s">
        <v>59</v>
      </c>
      <c r="F149" s="98">
        <v>1.7043599999999999</v>
      </c>
      <c r="G149" s="6"/>
      <c r="H149" s="98">
        <v>1.1107199999999999</v>
      </c>
      <c r="I149" s="23"/>
      <c r="J149" s="98">
        <v>0</v>
      </c>
      <c r="K149" s="194"/>
      <c r="L149" s="98">
        <v>0</v>
      </c>
      <c r="M149" s="194"/>
      <c r="N149" s="98">
        <v>0</v>
      </c>
      <c r="O149" s="22"/>
      <c r="P149" s="98">
        <v>0</v>
      </c>
      <c r="Q149" s="23"/>
      <c r="R149" s="22">
        <v>2.81508</v>
      </c>
      <c r="S149" s="194"/>
      <c r="T149" s="98">
        <v>2.2597199999999997</v>
      </c>
    </row>
    <row r="150" spans="1:20" x14ac:dyDescent="0.25">
      <c r="A150" s="12">
        <v>24</v>
      </c>
      <c r="B150" s="15"/>
      <c r="C150" s="11">
        <v>34645</v>
      </c>
      <c r="D150" s="5" t="s">
        <v>60</v>
      </c>
      <c r="F150" s="98">
        <v>0</v>
      </c>
      <c r="G150" s="6"/>
      <c r="H150" s="98">
        <v>0</v>
      </c>
      <c r="I150" s="23"/>
      <c r="J150" s="98">
        <v>0</v>
      </c>
      <c r="K150" s="194"/>
      <c r="L150" s="98">
        <v>0</v>
      </c>
      <c r="M150" s="194"/>
      <c r="N150" s="98">
        <v>0</v>
      </c>
      <c r="O150" s="22"/>
      <c r="P150" s="98">
        <v>0</v>
      </c>
      <c r="Q150" s="23"/>
      <c r="R150" s="22">
        <v>0</v>
      </c>
      <c r="S150" s="194"/>
      <c r="T150" s="98">
        <v>0</v>
      </c>
    </row>
    <row r="151" spans="1:20" x14ac:dyDescent="0.25">
      <c r="A151" s="12">
        <v>25</v>
      </c>
      <c r="B151" s="15"/>
      <c r="C151" s="11"/>
      <c r="D151" s="7" t="s">
        <v>96</v>
      </c>
      <c r="F151" s="25">
        <v>14382.317459999998</v>
      </c>
      <c r="H151" s="25">
        <v>6207.0647999999992</v>
      </c>
      <c r="I151" s="26"/>
      <c r="J151" s="25">
        <v>0</v>
      </c>
      <c r="K151" s="26"/>
      <c r="L151" s="25">
        <v>-40</v>
      </c>
      <c r="M151" s="26"/>
      <c r="N151" s="25">
        <v>0</v>
      </c>
      <c r="O151" s="195"/>
      <c r="P151" s="25">
        <v>0</v>
      </c>
      <c r="Q151" s="26"/>
      <c r="R151" s="25">
        <v>20549.382259999998</v>
      </c>
      <c r="S151" s="26"/>
      <c r="T151" s="25">
        <v>17464.467349999999</v>
      </c>
    </row>
    <row r="152" spans="1:20" x14ac:dyDescent="0.25">
      <c r="A152" s="12">
        <v>26</v>
      </c>
      <c r="B152" s="15"/>
      <c r="C152" s="12"/>
      <c r="D152" s="12"/>
      <c r="E152" s="12"/>
      <c r="F152" s="47"/>
      <c r="G152" s="47"/>
      <c r="H152" s="22"/>
      <c r="I152" s="26"/>
      <c r="J152" s="22"/>
      <c r="K152" s="26"/>
      <c r="L152" s="22"/>
      <c r="M152" s="26"/>
      <c r="N152" s="22"/>
      <c r="O152" s="22"/>
      <c r="P152" s="22"/>
      <c r="Q152" s="26"/>
      <c r="R152" s="22"/>
      <c r="S152" s="26"/>
      <c r="T152" s="22"/>
    </row>
    <row r="153" spans="1:20" x14ac:dyDescent="0.25">
      <c r="A153" s="12">
        <v>27</v>
      </c>
      <c r="B153" s="15"/>
      <c r="C153" s="11"/>
      <c r="D153" s="5" t="s">
        <v>97</v>
      </c>
      <c r="Q153" s="6"/>
    </row>
    <row r="154" spans="1:20" x14ac:dyDescent="0.25">
      <c r="A154" s="12">
        <v>28</v>
      </c>
      <c r="B154" s="15"/>
      <c r="C154" s="11">
        <v>34146</v>
      </c>
      <c r="D154" s="5" t="s">
        <v>56</v>
      </c>
      <c r="F154" s="98">
        <v>0</v>
      </c>
      <c r="G154" s="6"/>
      <c r="H154" s="98">
        <v>0</v>
      </c>
      <c r="I154" s="23"/>
      <c r="J154" s="98">
        <v>0</v>
      </c>
      <c r="K154" s="194"/>
      <c r="L154" s="98">
        <v>0</v>
      </c>
      <c r="M154" s="194"/>
      <c r="N154" s="98">
        <v>0</v>
      </c>
      <c r="O154" s="22"/>
      <c r="P154" s="98">
        <v>0</v>
      </c>
      <c r="Q154" s="23"/>
      <c r="R154" s="22">
        <v>0</v>
      </c>
      <c r="S154" s="194"/>
      <c r="T154" s="98">
        <v>0</v>
      </c>
    </row>
    <row r="155" spans="1:20" x14ac:dyDescent="0.25">
      <c r="A155" s="12">
        <v>29</v>
      </c>
      <c r="B155" s="15"/>
      <c r="C155" s="11">
        <v>34246</v>
      </c>
      <c r="D155" s="5" t="s">
        <v>92</v>
      </c>
      <c r="F155" s="98">
        <v>-15.044130000000001</v>
      </c>
      <c r="G155" s="6"/>
      <c r="H155" s="98">
        <v>14.166120000000001</v>
      </c>
      <c r="I155" s="23"/>
      <c r="J155" s="98">
        <v>0</v>
      </c>
      <c r="K155" s="194"/>
      <c r="L155" s="98">
        <v>0</v>
      </c>
      <c r="M155" s="194"/>
      <c r="N155" s="98">
        <v>0</v>
      </c>
      <c r="O155" s="22"/>
      <c r="P155" s="98">
        <v>0</v>
      </c>
      <c r="Q155" s="23"/>
      <c r="R155" s="22">
        <v>-0.87800999999999974</v>
      </c>
      <c r="S155" s="194"/>
      <c r="T155" s="98">
        <v>-7.9610699999999994</v>
      </c>
    </row>
    <row r="156" spans="1:20" x14ac:dyDescent="0.25">
      <c r="A156" s="12">
        <v>30</v>
      </c>
      <c r="B156" s="15"/>
      <c r="C156" s="11">
        <v>34346</v>
      </c>
      <c r="D156" s="5" t="s">
        <v>93</v>
      </c>
      <c r="F156" s="98">
        <v>14305.937169999997</v>
      </c>
      <c r="G156" s="6"/>
      <c r="H156" s="98">
        <v>6147.2751600000001</v>
      </c>
      <c r="I156" s="23"/>
      <c r="J156" s="98">
        <v>0</v>
      </c>
      <c r="K156" s="194"/>
      <c r="L156" s="98">
        <v>0</v>
      </c>
      <c r="M156" s="194"/>
      <c r="N156" s="98">
        <v>0</v>
      </c>
      <c r="O156" s="22"/>
      <c r="P156" s="98">
        <v>0</v>
      </c>
      <c r="Q156" s="23"/>
      <c r="R156" s="22">
        <v>20453.212329999998</v>
      </c>
      <c r="S156" s="194"/>
      <c r="T156" s="98">
        <v>17379.57475</v>
      </c>
    </row>
    <row r="157" spans="1:20" x14ac:dyDescent="0.25">
      <c r="A157" s="12">
        <v>31</v>
      </c>
      <c r="B157" s="15"/>
      <c r="C157" s="11">
        <v>34546</v>
      </c>
      <c r="D157" s="5" t="s">
        <v>59</v>
      </c>
      <c r="F157" s="98">
        <v>0.68647000000000002</v>
      </c>
      <c r="G157" s="6"/>
      <c r="H157" s="98">
        <v>0.36275999999999997</v>
      </c>
      <c r="I157" s="23"/>
      <c r="J157" s="98">
        <v>0</v>
      </c>
      <c r="K157" s="194"/>
      <c r="L157" s="98">
        <v>0</v>
      </c>
      <c r="M157" s="194"/>
      <c r="N157" s="98">
        <v>0</v>
      </c>
      <c r="O157" s="22"/>
      <c r="P157" s="98">
        <v>0</v>
      </c>
      <c r="Q157" s="23"/>
      <c r="R157" s="22">
        <v>1.0492300000000001</v>
      </c>
      <c r="S157" s="194"/>
      <c r="T157" s="98">
        <v>0.86785000000000001</v>
      </c>
    </row>
    <row r="158" spans="1:20" x14ac:dyDescent="0.25">
      <c r="A158" s="12">
        <v>32</v>
      </c>
      <c r="B158" s="15"/>
      <c r="C158" s="11">
        <v>34646</v>
      </c>
      <c r="D158" s="5" t="s">
        <v>60</v>
      </c>
      <c r="F158" s="98">
        <v>0</v>
      </c>
      <c r="G158" s="6"/>
      <c r="H158" s="98">
        <v>0</v>
      </c>
      <c r="I158" s="23"/>
      <c r="J158" s="98">
        <v>0</v>
      </c>
      <c r="K158" s="194"/>
      <c r="L158" s="98">
        <v>0</v>
      </c>
      <c r="M158" s="194"/>
      <c r="N158" s="98">
        <v>0</v>
      </c>
      <c r="O158" s="22"/>
      <c r="P158" s="98">
        <v>0</v>
      </c>
      <c r="Q158" s="23"/>
      <c r="R158" s="22">
        <v>0</v>
      </c>
      <c r="S158" s="194"/>
      <c r="T158" s="98">
        <v>0</v>
      </c>
    </row>
    <row r="159" spans="1:20" x14ac:dyDescent="0.25">
      <c r="A159" s="12">
        <v>33</v>
      </c>
      <c r="B159" s="15"/>
      <c r="D159" s="7" t="s">
        <v>98</v>
      </c>
      <c r="F159" s="25">
        <v>14291.579509999998</v>
      </c>
      <c r="H159" s="25">
        <v>6161.80404</v>
      </c>
      <c r="I159" s="26"/>
      <c r="J159" s="25">
        <v>0</v>
      </c>
      <c r="K159" s="26"/>
      <c r="L159" s="25">
        <v>0</v>
      </c>
      <c r="M159" s="26"/>
      <c r="N159" s="25">
        <v>0</v>
      </c>
      <c r="O159" s="195"/>
      <c r="P159" s="25">
        <v>0</v>
      </c>
      <c r="Q159" s="26"/>
      <c r="R159" s="25">
        <v>20453.383549999999</v>
      </c>
      <c r="S159" s="26"/>
      <c r="T159" s="25">
        <v>17372.481529999997</v>
      </c>
    </row>
    <row r="160" spans="1:20" x14ac:dyDescent="0.25">
      <c r="A160" s="12">
        <v>34</v>
      </c>
      <c r="B160" s="15"/>
      <c r="Q160" s="6"/>
      <c r="S160" s="194"/>
    </row>
    <row r="161" spans="1:20" x14ac:dyDescent="0.25">
      <c r="A161" s="12">
        <v>35</v>
      </c>
      <c r="B161" s="15"/>
      <c r="C161" s="11"/>
      <c r="D161" s="5" t="s">
        <v>99</v>
      </c>
      <c r="Q161" s="6"/>
      <c r="S161" s="26"/>
    </row>
    <row r="162" spans="1:20" x14ac:dyDescent="0.25">
      <c r="A162" s="12">
        <v>36</v>
      </c>
      <c r="B162" s="15"/>
      <c r="C162" s="11">
        <v>34143</v>
      </c>
      <c r="D162" s="5" t="s">
        <v>56</v>
      </c>
      <c r="F162" s="98">
        <v>1537.8361399999992</v>
      </c>
      <c r="G162" s="6"/>
      <c r="H162" s="98">
        <v>78.565799999999996</v>
      </c>
      <c r="I162" s="23"/>
      <c r="J162" s="98">
        <v>0</v>
      </c>
      <c r="K162" s="194"/>
      <c r="L162" s="98">
        <v>0</v>
      </c>
      <c r="M162" s="194"/>
      <c r="N162" s="98">
        <v>0</v>
      </c>
      <c r="O162" s="22"/>
      <c r="P162" s="98">
        <v>0</v>
      </c>
      <c r="Q162" s="23"/>
      <c r="R162" s="22">
        <v>1616.4019399999993</v>
      </c>
      <c r="S162" s="194"/>
      <c r="T162" s="98">
        <v>1577.11904</v>
      </c>
    </row>
    <row r="163" spans="1:20" x14ac:dyDescent="0.25">
      <c r="A163" s="12">
        <v>37</v>
      </c>
      <c r="B163" s="15"/>
      <c r="C163" s="11">
        <v>34243</v>
      </c>
      <c r="D163" s="5" t="s">
        <v>92</v>
      </c>
      <c r="F163" s="98">
        <v>1581.1370800000002</v>
      </c>
      <c r="G163" s="6"/>
      <c r="H163" s="98">
        <v>79.690559999999991</v>
      </c>
      <c r="I163" s="23"/>
      <c r="J163" s="98">
        <v>0</v>
      </c>
      <c r="K163" s="194"/>
      <c r="L163" s="98">
        <v>-269.9502</v>
      </c>
      <c r="M163" s="194"/>
      <c r="N163" s="98">
        <v>0</v>
      </c>
      <c r="O163" s="22"/>
      <c r="P163" s="98">
        <v>0</v>
      </c>
      <c r="Q163" s="23"/>
      <c r="R163" s="22">
        <v>1390.8774400000002</v>
      </c>
      <c r="S163" s="194"/>
      <c r="T163" s="98">
        <v>1485.94919</v>
      </c>
    </row>
    <row r="164" spans="1:20" x14ac:dyDescent="0.25">
      <c r="A164" s="12">
        <v>38</v>
      </c>
      <c r="B164" s="15"/>
      <c r="C164" s="11">
        <v>34343</v>
      </c>
      <c r="D164" s="5" t="s">
        <v>93</v>
      </c>
      <c r="F164" s="98">
        <v>19813.608059999999</v>
      </c>
      <c r="G164" s="6"/>
      <c r="H164" s="98">
        <v>16716.581099999999</v>
      </c>
      <c r="I164" s="23"/>
      <c r="J164" s="98">
        <v>0</v>
      </c>
      <c r="K164" s="194"/>
      <c r="L164" s="98">
        <v>-269.9502</v>
      </c>
      <c r="M164" s="194"/>
      <c r="N164" s="98">
        <v>0</v>
      </c>
      <c r="O164" s="22"/>
      <c r="P164" s="98">
        <v>0</v>
      </c>
      <c r="Q164" s="23"/>
      <c r="R164" s="22">
        <v>36260.238959999995</v>
      </c>
      <c r="S164" s="194"/>
      <c r="T164" s="98">
        <v>28036.828289999998</v>
      </c>
    </row>
    <row r="165" spans="1:20" x14ac:dyDescent="0.25">
      <c r="A165" s="12">
        <v>39</v>
      </c>
      <c r="B165" s="15"/>
      <c r="C165" s="11">
        <v>34543</v>
      </c>
      <c r="D165" s="5" t="s">
        <v>59</v>
      </c>
      <c r="F165" s="98">
        <v>95.984730000000042</v>
      </c>
      <c r="G165" s="6"/>
      <c r="H165" s="98">
        <v>20.459759999999999</v>
      </c>
      <c r="I165" s="23"/>
      <c r="J165" s="98">
        <v>0</v>
      </c>
      <c r="K165" s="194"/>
      <c r="L165" s="98">
        <v>0</v>
      </c>
      <c r="M165" s="194"/>
      <c r="N165" s="98">
        <v>0</v>
      </c>
      <c r="O165" s="22"/>
      <c r="P165" s="98">
        <v>0</v>
      </c>
      <c r="Q165" s="23"/>
      <c r="R165" s="22">
        <v>116.44449000000004</v>
      </c>
      <c r="S165" s="194"/>
      <c r="T165" s="98">
        <v>106.21461000000001</v>
      </c>
    </row>
    <row r="166" spans="1:20" x14ac:dyDescent="0.25">
      <c r="A166" s="12">
        <v>40</v>
      </c>
      <c r="B166" s="15"/>
      <c r="C166" s="11">
        <v>34643</v>
      </c>
      <c r="D166" s="5" t="s">
        <v>60</v>
      </c>
      <c r="F166" s="98">
        <v>245.23220000000012</v>
      </c>
      <c r="G166" s="6"/>
      <c r="H166" s="98">
        <v>8.2067999999999994</v>
      </c>
      <c r="I166" s="23"/>
      <c r="J166" s="98">
        <v>0</v>
      </c>
      <c r="K166" s="194"/>
      <c r="L166" s="98">
        <v>0</v>
      </c>
      <c r="M166" s="194"/>
      <c r="N166" s="98">
        <v>0</v>
      </c>
      <c r="O166" s="22"/>
      <c r="P166" s="98">
        <v>0</v>
      </c>
      <c r="Q166" s="23"/>
      <c r="R166" s="22">
        <v>253.43900000000011</v>
      </c>
      <c r="S166" s="194"/>
      <c r="T166" s="98">
        <v>249.3356</v>
      </c>
    </row>
    <row r="167" spans="1:20" x14ac:dyDescent="0.25">
      <c r="A167" s="12">
        <v>41</v>
      </c>
      <c r="B167" s="15"/>
      <c r="D167" s="7" t="s">
        <v>100</v>
      </c>
      <c r="F167" s="25">
        <v>23273.798209999997</v>
      </c>
      <c r="H167" s="25">
        <v>16903.50402</v>
      </c>
      <c r="I167" s="26"/>
      <c r="J167" s="25">
        <v>0</v>
      </c>
      <c r="K167" s="26"/>
      <c r="L167" s="25">
        <v>-539.90039999999999</v>
      </c>
      <c r="M167" s="26"/>
      <c r="N167" s="25">
        <v>0</v>
      </c>
      <c r="O167" s="195"/>
      <c r="P167" s="25">
        <v>0</v>
      </c>
      <c r="Q167" s="26"/>
      <c r="R167" s="25">
        <v>39637.401829999995</v>
      </c>
      <c r="S167" s="26"/>
      <c r="T167" s="25">
        <v>31455.446729999996</v>
      </c>
    </row>
    <row r="168" spans="1:20" x14ac:dyDescent="0.25">
      <c r="A168" s="12">
        <v>42</v>
      </c>
      <c r="B168" s="15"/>
      <c r="F168" s="102"/>
      <c r="H168" s="102"/>
      <c r="J168" s="102"/>
      <c r="L168" s="102"/>
      <c r="N168" s="102"/>
      <c r="P168" s="102"/>
      <c r="Q168" s="6"/>
      <c r="R168" s="102"/>
      <c r="T168" s="102"/>
    </row>
    <row r="169" spans="1:20" ht="13.8" thickBot="1" x14ac:dyDescent="0.3">
      <c r="A169" s="12">
        <v>43</v>
      </c>
      <c r="B169" s="15"/>
      <c r="D169" s="7" t="s">
        <v>88</v>
      </c>
      <c r="F169" s="36">
        <v>72629.270759999985</v>
      </c>
      <c r="G169" s="49"/>
      <c r="H169" s="36">
        <v>30552.445619999999</v>
      </c>
      <c r="I169" s="26"/>
      <c r="J169" s="36">
        <v>0</v>
      </c>
      <c r="K169" s="26"/>
      <c r="L169" s="36">
        <v>-579.90039999999999</v>
      </c>
      <c r="M169" s="26"/>
      <c r="N169" s="36">
        <v>0</v>
      </c>
      <c r="O169" s="68"/>
      <c r="P169" s="36">
        <v>0</v>
      </c>
      <c r="Q169" s="26"/>
      <c r="R169" s="36">
        <v>102601.81597999998</v>
      </c>
      <c r="S169" s="26"/>
      <c r="T169" s="36">
        <v>87614.007569999987</v>
      </c>
    </row>
    <row r="170" spans="1:20" ht="14.4" thickTop="1" thickBot="1" x14ac:dyDescent="0.3">
      <c r="A170" s="10">
        <v>44</v>
      </c>
      <c r="B170" s="39" t="s">
        <v>70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99"/>
      <c r="R170" s="4"/>
      <c r="S170" s="4"/>
      <c r="T170" s="4"/>
    </row>
    <row r="171" spans="1:20" x14ac:dyDescent="0.25">
      <c r="A171" s="5" t="s">
        <v>649</v>
      </c>
      <c r="Q171" s="6"/>
      <c r="R171" s="5" t="s">
        <v>650</v>
      </c>
    </row>
    <row r="172" spans="1:20" ht="13.8" thickBot="1" x14ac:dyDescent="0.3">
      <c r="A172" s="4" t="s">
        <v>631</v>
      </c>
      <c r="B172" s="4"/>
      <c r="C172" s="4"/>
      <c r="D172" s="4"/>
      <c r="E172" s="4"/>
      <c r="F172" s="4" t="s">
        <v>632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99"/>
      <c r="R172" s="4"/>
      <c r="S172" s="4"/>
      <c r="T172" s="4" t="s">
        <v>654</v>
      </c>
    </row>
    <row r="173" spans="1:20" x14ac:dyDescent="0.25">
      <c r="A173" s="5" t="s">
        <v>2</v>
      </c>
      <c r="B173" s="40"/>
      <c r="E173" s="6" t="s">
        <v>3</v>
      </c>
      <c r="F173" s="5" t="s">
        <v>634</v>
      </c>
      <c r="J173" s="8"/>
      <c r="K173" s="8"/>
      <c r="M173" s="8"/>
      <c r="N173" s="8"/>
      <c r="O173" s="8"/>
      <c r="P173" s="8"/>
      <c r="Q173" s="100"/>
      <c r="R173" s="5" t="s">
        <v>5</v>
      </c>
      <c r="T173" s="9"/>
    </row>
    <row r="174" spans="1:20" x14ac:dyDescent="0.25">
      <c r="B174" s="40"/>
      <c r="F174" s="5" t="s">
        <v>635</v>
      </c>
      <c r="J174" s="6"/>
      <c r="K174" s="9"/>
      <c r="N174" s="6"/>
      <c r="O174" s="6"/>
      <c r="P174" s="6"/>
      <c r="Q174" s="6" t="s">
        <v>7</v>
      </c>
      <c r="R174" s="9" t="s">
        <v>8</v>
      </c>
      <c r="T174" s="6"/>
    </row>
    <row r="175" spans="1:20" x14ac:dyDescent="0.25">
      <c r="A175" s="5" t="s">
        <v>9</v>
      </c>
      <c r="B175" s="40"/>
      <c r="F175" s="5" t="s">
        <v>652</v>
      </c>
      <c r="J175" s="6"/>
      <c r="K175" s="9"/>
      <c r="L175" s="6"/>
      <c r="Q175" s="6" t="s">
        <v>652</v>
      </c>
      <c r="R175" s="9" t="s">
        <v>10</v>
      </c>
      <c r="T175" s="6"/>
    </row>
    <row r="176" spans="1:20" x14ac:dyDescent="0.25">
      <c r="B176" s="40"/>
      <c r="F176" s="5" t="s">
        <v>652</v>
      </c>
      <c r="J176" s="6"/>
      <c r="K176" s="9"/>
      <c r="L176" s="6"/>
      <c r="Q176" s="6" t="s">
        <v>652</v>
      </c>
      <c r="R176" s="9" t="s">
        <v>11</v>
      </c>
      <c r="T176" s="6"/>
    </row>
    <row r="177" spans="1:20" x14ac:dyDescent="0.25">
      <c r="B177" s="40"/>
      <c r="J177" s="6"/>
      <c r="K177" s="9"/>
      <c r="L177" s="6"/>
      <c r="Q177" s="6"/>
      <c r="R177" s="9" t="s">
        <v>12</v>
      </c>
      <c r="T177" s="6"/>
    </row>
    <row r="178" spans="1:20" ht="13.8" thickBot="1" x14ac:dyDescent="0.3">
      <c r="A178" s="4" t="s">
        <v>13</v>
      </c>
      <c r="B178" s="41"/>
      <c r="C178" s="4"/>
      <c r="D178" s="4"/>
      <c r="E178" s="4"/>
      <c r="F178" s="4" t="s">
        <v>652</v>
      </c>
      <c r="G178" s="4"/>
      <c r="H178" s="10" t="s">
        <v>636</v>
      </c>
      <c r="I178" s="4"/>
      <c r="J178" s="4"/>
      <c r="K178" s="4"/>
      <c r="L178" s="4"/>
      <c r="M178" s="4"/>
      <c r="N178" s="4"/>
      <c r="O178" s="4"/>
      <c r="P178" s="4"/>
      <c r="Q178" s="99"/>
      <c r="R178" s="4" t="s">
        <v>15</v>
      </c>
      <c r="S178" s="4"/>
      <c r="T178" s="4"/>
    </row>
    <row r="179" spans="1:20" x14ac:dyDescent="0.25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44"/>
      <c r="R179" s="11"/>
      <c r="S179" s="11"/>
      <c r="T179" s="11"/>
    </row>
    <row r="180" spans="1:20" x14ac:dyDescent="0.25">
      <c r="C180" s="11" t="s">
        <v>17</v>
      </c>
      <c r="D180" s="11" t="s">
        <v>18</v>
      </c>
      <c r="E180" s="11"/>
      <c r="F180" s="11" t="s">
        <v>19</v>
      </c>
      <c r="G180" s="11"/>
      <c r="H180" s="11" t="s">
        <v>20</v>
      </c>
      <c r="I180" s="11"/>
      <c r="J180" s="12" t="s">
        <v>21</v>
      </c>
      <c r="K180" s="12"/>
      <c r="L180" s="11" t="s">
        <v>22</v>
      </c>
      <c r="M180" s="11"/>
      <c r="N180" s="11" t="s">
        <v>23</v>
      </c>
      <c r="O180" s="11"/>
      <c r="P180" s="11" t="s">
        <v>24</v>
      </c>
      <c r="Q180" s="44"/>
      <c r="R180" s="11" t="s">
        <v>25</v>
      </c>
      <c r="S180" s="11"/>
      <c r="T180" s="11" t="s">
        <v>26</v>
      </c>
    </row>
    <row r="181" spans="1:20" x14ac:dyDescent="0.25">
      <c r="C181" s="12" t="s">
        <v>16</v>
      </c>
      <c r="D181" s="12" t="s">
        <v>16</v>
      </c>
      <c r="F181" s="12" t="s">
        <v>637</v>
      </c>
      <c r="G181" s="12"/>
      <c r="H181" s="11" t="s">
        <v>638</v>
      </c>
      <c r="I181" s="12"/>
      <c r="J181" s="11"/>
      <c r="K181" s="12"/>
      <c r="L181" s="12"/>
      <c r="M181" s="12"/>
      <c r="Q181" s="6"/>
      <c r="R181" s="12" t="s">
        <v>637</v>
      </c>
      <c r="T181" s="12"/>
    </row>
    <row r="182" spans="1:20" x14ac:dyDescent="0.25">
      <c r="A182" s="12" t="s">
        <v>31</v>
      </c>
      <c r="B182" s="12"/>
      <c r="C182" s="12" t="s">
        <v>32</v>
      </c>
      <c r="D182" s="12" t="s">
        <v>32</v>
      </c>
      <c r="E182" s="11"/>
      <c r="F182" s="12" t="s">
        <v>639</v>
      </c>
      <c r="G182" s="12"/>
      <c r="H182" s="12" t="s">
        <v>639</v>
      </c>
      <c r="I182" s="12"/>
      <c r="J182" s="12"/>
      <c r="K182" s="11"/>
      <c r="L182" s="12" t="s">
        <v>640</v>
      </c>
      <c r="M182" s="9"/>
      <c r="N182" s="12" t="s">
        <v>640</v>
      </c>
      <c r="O182" s="12"/>
      <c r="P182" s="12" t="s">
        <v>641</v>
      </c>
      <c r="Q182" s="44"/>
      <c r="R182" s="11" t="s">
        <v>639</v>
      </c>
      <c r="S182" s="11"/>
      <c r="T182" s="12" t="s">
        <v>33</v>
      </c>
    </row>
    <row r="183" spans="1:20" ht="13.8" thickBot="1" x14ac:dyDescent="0.3">
      <c r="A183" s="10" t="s">
        <v>35</v>
      </c>
      <c r="B183" s="10"/>
      <c r="C183" s="10" t="s">
        <v>36</v>
      </c>
      <c r="D183" s="10" t="s">
        <v>37</v>
      </c>
      <c r="E183" s="10"/>
      <c r="F183" s="13" t="s">
        <v>642</v>
      </c>
      <c r="G183" s="13"/>
      <c r="H183" s="13" t="s">
        <v>643</v>
      </c>
      <c r="I183" s="192"/>
      <c r="J183" s="13" t="s">
        <v>644</v>
      </c>
      <c r="K183" s="192"/>
      <c r="L183" s="192" t="s">
        <v>645</v>
      </c>
      <c r="M183" s="14"/>
      <c r="N183" s="14" t="s">
        <v>646</v>
      </c>
      <c r="O183" s="14"/>
      <c r="P183" s="14" t="s">
        <v>647</v>
      </c>
      <c r="Q183" s="193"/>
      <c r="R183" s="14" t="s">
        <v>648</v>
      </c>
      <c r="S183" s="14"/>
      <c r="T183" s="14" t="s">
        <v>51</v>
      </c>
    </row>
    <row r="184" spans="1:20" x14ac:dyDescent="0.25">
      <c r="A184" s="12">
        <v>1</v>
      </c>
      <c r="B184" s="12"/>
      <c r="Q184" s="6"/>
    </row>
    <row r="185" spans="1:20" x14ac:dyDescent="0.25">
      <c r="A185" s="12">
        <v>2</v>
      </c>
      <c r="B185" s="12"/>
      <c r="D185" s="5" t="s">
        <v>101</v>
      </c>
      <c r="I185" s="23"/>
      <c r="K185" s="23"/>
      <c r="M185" s="23"/>
      <c r="Q185" s="23"/>
      <c r="S185" s="23"/>
    </row>
    <row r="186" spans="1:20" x14ac:dyDescent="0.25">
      <c r="A186" s="12">
        <v>3</v>
      </c>
      <c r="B186" s="12"/>
      <c r="C186" s="12"/>
      <c r="D186" s="7" t="s">
        <v>102</v>
      </c>
      <c r="F186" s="21"/>
      <c r="G186" s="49"/>
      <c r="H186" s="28"/>
      <c r="I186" s="23"/>
      <c r="J186" s="43"/>
      <c r="K186" s="23"/>
      <c r="L186" s="43"/>
      <c r="M186" s="23"/>
      <c r="N186" s="43"/>
      <c r="O186" s="43"/>
      <c r="P186" s="43"/>
      <c r="Q186" s="23"/>
      <c r="R186" s="43"/>
      <c r="S186" s="23"/>
      <c r="T186" s="43"/>
    </row>
    <row r="187" spans="1:20" x14ac:dyDescent="0.25">
      <c r="A187" s="12">
        <v>4</v>
      </c>
      <c r="B187" s="12"/>
      <c r="C187" s="11">
        <v>34180</v>
      </c>
      <c r="D187" s="5" t="s">
        <v>56</v>
      </c>
      <c r="F187" s="98">
        <v>67242.114899999986</v>
      </c>
      <c r="G187" s="6"/>
      <c r="H187" s="98">
        <v>5752.2605999999996</v>
      </c>
      <c r="I187" s="23"/>
      <c r="J187" s="98">
        <v>0</v>
      </c>
      <c r="K187" s="194"/>
      <c r="L187" s="98">
        <v>0</v>
      </c>
      <c r="M187" s="194"/>
      <c r="N187" s="98">
        <v>0</v>
      </c>
      <c r="O187" s="22"/>
      <c r="P187" s="98">
        <v>0</v>
      </c>
      <c r="Q187" s="23"/>
      <c r="R187" s="22">
        <v>72994.37549999998</v>
      </c>
      <c r="S187" s="194"/>
      <c r="T187" s="98">
        <v>70118.245200000005</v>
      </c>
    </row>
    <row r="188" spans="1:20" x14ac:dyDescent="0.25">
      <c r="A188" s="12">
        <v>5</v>
      </c>
      <c r="B188" s="12"/>
      <c r="C188" s="11">
        <v>34280</v>
      </c>
      <c r="D188" s="5" t="s">
        <v>92</v>
      </c>
      <c r="F188" s="98">
        <v>3981.1072900000004</v>
      </c>
      <c r="G188" s="6"/>
      <c r="H188" s="98">
        <v>413.67430000000002</v>
      </c>
      <c r="I188" s="23"/>
      <c r="J188" s="98">
        <v>-618.96858999999995</v>
      </c>
      <c r="K188" s="194"/>
      <c r="L188" s="98">
        <v>-238.33333999999999</v>
      </c>
      <c r="M188" s="194"/>
      <c r="N188" s="98">
        <v>0</v>
      </c>
      <c r="O188" s="22"/>
      <c r="P188" s="98">
        <v>0</v>
      </c>
      <c r="Q188" s="23"/>
      <c r="R188" s="22">
        <v>3537.4796600000004</v>
      </c>
      <c r="S188" s="194"/>
      <c r="T188" s="98">
        <v>3898.10662</v>
      </c>
    </row>
    <row r="189" spans="1:20" x14ac:dyDescent="0.25">
      <c r="A189" s="12">
        <v>6</v>
      </c>
      <c r="B189" s="12"/>
      <c r="C189" s="11">
        <v>34380</v>
      </c>
      <c r="D189" s="5" t="s">
        <v>93</v>
      </c>
      <c r="F189" s="98">
        <v>2663.1501200000016</v>
      </c>
      <c r="G189" s="6"/>
      <c r="H189" s="98">
        <v>526.15556000000004</v>
      </c>
      <c r="I189" s="23"/>
      <c r="J189" s="98">
        <v>-618.96858999999995</v>
      </c>
      <c r="K189" s="194"/>
      <c r="L189" s="98">
        <v>-238.33333999999999</v>
      </c>
      <c r="M189" s="194"/>
      <c r="N189" s="98">
        <v>0</v>
      </c>
      <c r="O189" s="22"/>
      <c r="P189" s="98">
        <v>0</v>
      </c>
      <c r="Q189" s="23"/>
      <c r="R189" s="22">
        <v>2332.0037500000017</v>
      </c>
      <c r="S189" s="194"/>
      <c r="T189" s="98">
        <v>2635.8072599999996</v>
      </c>
    </row>
    <row r="190" spans="1:20" x14ac:dyDescent="0.25">
      <c r="A190" s="12">
        <v>7</v>
      </c>
      <c r="B190" s="12"/>
      <c r="C190" s="11">
        <v>34580</v>
      </c>
      <c r="D190" s="5" t="s">
        <v>59</v>
      </c>
      <c r="F190" s="98">
        <v>4502.4756200000002</v>
      </c>
      <c r="G190" s="6"/>
      <c r="H190" s="98">
        <v>411.81695999999999</v>
      </c>
      <c r="I190" s="23"/>
      <c r="J190" s="98">
        <v>0</v>
      </c>
      <c r="K190" s="194"/>
      <c r="L190" s="98">
        <v>0</v>
      </c>
      <c r="M190" s="194"/>
      <c r="N190" s="98">
        <v>0</v>
      </c>
      <c r="O190" s="22"/>
      <c r="P190" s="98">
        <v>0</v>
      </c>
      <c r="Q190" s="23"/>
      <c r="R190" s="22">
        <v>4914.2925800000003</v>
      </c>
      <c r="S190" s="194"/>
      <c r="T190" s="98">
        <v>4708.3840999999993</v>
      </c>
    </row>
    <row r="191" spans="1:20" x14ac:dyDescent="0.25">
      <c r="A191" s="12">
        <v>8</v>
      </c>
      <c r="B191" s="12"/>
      <c r="C191" s="11">
        <v>34680</v>
      </c>
      <c r="D191" s="5" t="s">
        <v>60</v>
      </c>
      <c r="F191" s="98">
        <v>68.357699999999966</v>
      </c>
      <c r="G191" s="6"/>
      <c r="H191" s="98">
        <v>58.818959999999997</v>
      </c>
      <c r="I191" s="23"/>
      <c r="J191" s="98">
        <v>0</v>
      </c>
      <c r="K191" s="194"/>
      <c r="L191" s="98">
        <v>0</v>
      </c>
      <c r="M191" s="194"/>
      <c r="N191" s="98">
        <v>0</v>
      </c>
      <c r="O191" s="22"/>
      <c r="P191" s="98">
        <v>0</v>
      </c>
      <c r="Q191" s="23"/>
      <c r="R191" s="22">
        <v>127.17665999999997</v>
      </c>
      <c r="S191" s="194"/>
      <c r="T191" s="98">
        <v>97.767179999999996</v>
      </c>
    </row>
    <row r="192" spans="1:20" x14ac:dyDescent="0.25">
      <c r="A192" s="12">
        <v>9</v>
      </c>
      <c r="B192" s="15"/>
      <c r="C192" s="12"/>
      <c r="D192" s="5" t="s">
        <v>103</v>
      </c>
      <c r="F192" s="25">
        <v>78457.205629999982</v>
      </c>
      <c r="H192" s="25">
        <v>7162.7263799999992</v>
      </c>
      <c r="I192" s="26"/>
      <c r="J192" s="25">
        <v>-1237.9371799999999</v>
      </c>
      <c r="K192" s="26"/>
      <c r="L192" s="25">
        <v>-476.66667999999999</v>
      </c>
      <c r="M192" s="26"/>
      <c r="N192" s="25">
        <v>0</v>
      </c>
      <c r="O192" s="195"/>
      <c r="P192" s="25">
        <v>0</v>
      </c>
      <c r="Q192" s="26"/>
      <c r="R192" s="25">
        <v>83905.328149999972</v>
      </c>
      <c r="S192" s="26"/>
      <c r="T192" s="25">
        <v>81458.310360000003</v>
      </c>
    </row>
    <row r="193" spans="1:20" x14ac:dyDescent="0.25">
      <c r="A193" s="12">
        <v>10</v>
      </c>
      <c r="B193" s="15"/>
      <c r="Q193" s="6"/>
    </row>
    <row r="194" spans="1:20" x14ac:dyDescent="0.25">
      <c r="A194" s="12">
        <v>11</v>
      </c>
      <c r="B194" s="15"/>
      <c r="D194" s="5" t="s">
        <v>104</v>
      </c>
      <c r="F194" s="21"/>
      <c r="G194" s="49"/>
      <c r="H194" s="27"/>
      <c r="I194" s="23"/>
      <c r="J194" s="27"/>
      <c r="K194" s="23"/>
      <c r="L194" s="28"/>
      <c r="M194" s="23"/>
      <c r="N194" s="28"/>
      <c r="O194" s="28"/>
      <c r="P194" s="28"/>
      <c r="Q194" s="23"/>
      <c r="R194" s="28"/>
      <c r="S194" s="23"/>
      <c r="T194" s="28"/>
    </row>
    <row r="195" spans="1:20" x14ac:dyDescent="0.25">
      <c r="A195" s="12">
        <v>12</v>
      </c>
      <c r="B195" s="15"/>
      <c r="C195" s="11">
        <v>34181</v>
      </c>
      <c r="D195" s="5" t="s">
        <v>56</v>
      </c>
      <c r="F195" s="98">
        <v>28571.969029999975</v>
      </c>
      <c r="G195" s="6"/>
      <c r="H195" s="98">
        <v>2601.96252</v>
      </c>
      <c r="I195" s="23"/>
      <c r="J195" s="98">
        <v>0</v>
      </c>
      <c r="K195" s="194"/>
      <c r="L195" s="98">
        <v>0</v>
      </c>
      <c r="M195" s="194"/>
      <c r="N195" s="98">
        <v>0</v>
      </c>
      <c r="O195" s="22"/>
      <c r="P195" s="98">
        <v>0</v>
      </c>
      <c r="Q195" s="23"/>
      <c r="R195" s="22">
        <v>31173.931549999976</v>
      </c>
      <c r="S195" s="194"/>
      <c r="T195" s="98">
        <v>29872.950290000001</v>
      </c>
    </row>
    <row r="196" spans="1:20" x14ac:dyDescent="0.25">
      <c r="A196" s="12">
        <v>13</v>
      </c>
      <c r="B196" s="15"/>
      <c r="C196" s="11">
        <v>34281</v>
      </c>
      <c r="D196" s="5" t="s">
        <v>92</v>
      </c>
      <c r="F196" s="98">
        <v>153401.05144999994</v>
      </c>
      <c r="G196" s="6"/>
      <c r="H196" s="98">
        <v>10176.76894</v>
      </c>
      <c r="I196" s="23"/>
      <c r="J196" s="98">
        <v>-282.92578000000003</v>
      </c>
      <c r="K196" s="194"/>
      <c r="L196" s="98">
        <v>-98.33323</v>
      </c>
      <c r="M196" s="194"/>
      <c r="N196" s="98">
        <v>0</v>
      </c>
      <c r="O196" s="22"/>
      <c r="P196" s="98">
        <v>0</v>
      </c>
      <c r="Q196" s="23"/>
      <c r="R196" s="22">
        <v>163196.56137999997</v>
      </c>
      <c r="S196" s="194"/>
      <c r="T196" s="98">
        <v>158218.00162</v>
      </c>
    </row>
    <row r="197" spans="1:20" x14ac:dyDescent="0.25">
      <c r="A197" s="12">
        <v>14</v>
      </c>
      <c r="B197" s="15"/>
      <c r="C197" s="11">
        <v>34381</v>
      </c>
      <c r="D197" s="5" t="s">
        <v>93</v>
      </c>
      <c r="F197" s="98">
        <v>91770.284029999981</v>
      </c>
      <c r="G197" s="6"/>
      <c r="H197" s="98">
        <v>8032.0286799999994</v>
      </c>
      <c r="I197" s="23"/>
      <c r="J197" s="98">
        <v>-282.92578000000003</v>
      </c>
      <c r="K197" s="194"/>
      <c r="L197" s="98">
        <v>-98.33323</v>
      </c>
      <c r="M197" s="194"/>
      <c r="N197" s="98">
        <v>0</v>
      </c>
      <c r="O197" s="22"/>
      <c r="P197" s="98">
        <v>0</v>
      </c>
      <c r="Q197" s="23"/>
      <c r="R197" s="22">
        <v>99421.053699999975</v>
      </c>
      <c r="S197" s="194"/>
      <c r="T197" s="98">
        <v>95489.877970000001</v>
      </c>
    </row>
    <row r="198" spans="1:20" x14ac:dyDescent="0.25">
      <c r="A198" s="12">
        <v>15</v>
      </c>
      <c r="B198" s="15"/>
      <c r="C198" s="11">
        <v>34581</v>
      </c>
      <c r="D198" s="5" t="s">
        <v>59</v>
      </c>
      <c r="F198" s="98">
        <v>45601.24563999995</v>
      </c>
      <c r="G198" s="6"/>
      <c r="H198" s="98">
        <v>1536.7662</v>
      </c>
      <c r="I198" s="23"/>
      <c r="J198" s="98">
        <v>0</v>
      </c>
      <c r="K198" s="194"/>
      <c r="L198" s="98">
        <v>0</v>
      </c>
      <c r="M198" s="194"/>
      <c r="N198" s="98">
        <v>0</v>
      </c>
      <c r="O198" s="22"/>
      <c r="P198" s="98">
        <v>0</v>
      </c>
      <c r="Q198" s="23"/>
      <c r="R198" s="22">
        <v>47138.011839999948</v>
      </c>
      <c r="S198" s="194"/>
      <c r="T198" s="98">
        <v>46369.62874</v>
      </c>
    </row>
    <row r="199" spans="1:20" x14ac:dyDescent="0.25">
      <c r="A199" s="12">
        <v>16</v>
      </c>
      <c r="B199" s="15"/>
      <c r="C199" s="11">
        <v>34681</v>
      </c>
      <c r="D199" s="5" t="s">
        <v>60</v>
      </c>
      <c r="F199" s="98">
        <v>2936.5326700000001</v>
      </c>
      <c r="G199" s="6"/>
      <c r="H199" s="98">
        <v>354.66084000000001</v>
      </c>
      <c r="I199" s="23"/>
      <c r="J199" s="98">
        <v>0</v>
      </c>
      <c r="K199" s="194"/>
      <c r="L199" s="98">
        <v>0</v>
      </c>
      <c r="M199" s="194"/>
      <c r="N199" s="98">
        <v>0</v>
      </c>
      <c r="O199" s="22"/>
      <c r="P199" s="98">
        <v>0</v>
      </c>
      <c r="Q199" s="23"/>
      <c r="R199" s="22">
        <v>3291.1935100000001</v>
      </c>
      <c r="S199" s="194"/>
      <c r="T199" s="98">
        <v>3113.8630899999998</v>
      </c>
    </row>
    <row r="200" spans="1:20" x14ac:dyDescent="0.25">
      <c r="A200" s="12">
        <v>17</v>
      </c>
      <c r="B200" s="15"/>
      <c r="C200" s="11"/>
      <c r="D200" s="7" t="s">
        <v>105</v>
      </c>
      <c r="F200" s="25">
        <v>322281.08281999989</v>
      </c>
      <c r="H200" s="25">
        <v>22702.187179999997</v>
      </c>
      <c r="I200" s="26"/>
      <c r="J200" s="25">
        <v>-565.85156000000006</v>
      </c>
      <c r="K200" s="26"/>
      <c r="L200" s="25">
        <v>-196.66646</v>
      </c>
      <c r="M200" s="26"/>
      <c r="N200" s="25">
        <v>0</v>
      </c>
      <c r="O200" s="195"/>
      <c r="P200" s="25">
        <v>0</v>
      </c>
      <c r="Q200" s="26"/>
      <c r="R200" s="25">
        <v>344220.75197999988</v>
      </c>
      <c r="S200" s="26"/>
      <c r="T200" s="25">
        <v>333064.32170999999</v>
      </c>
    </row>
    <row r="201" spans="1:20" x14ac:dyDescent="0.25">
      <c r="A201" s="12">
        <v>18</v>
      </c>
      <c r="B201" s="15"/>
      <c r="Q201" s="6"/>
    </row>
    <row r="202" spans="1:20" x14ac:dyDescent="0.25">
      <c r="A202" s="12">
        <v>19</v>
      </c>
      <c r="B202" s="15"/>
      <c r="C202" s="12"/>
      <c r="D202" s="7" t="s">
        <v>106</v>
      </c>
      <c r="H202" s="50"/>
      <c r="I202" s="23"/>
      <c r="J202" s="51"/>
      <c r="K202" s="23"/>
      <c r="L202" s="51"/>
      <c r="M202" s="23"/>
      <c r="N202" s="51"/>
      <c r="O202" s="51"/>
      <c r="P202" s="51"/>
      <c r="Q202" s="23"/>
      <c r="R202" s="51"/>
      <c r="S202" s="23"/>
      <c r="T202" s="51"/>
    </row>
    <row r="203" spans="1:20" x14ac:dyDescent="0.25">
      <c r="A203" s="12">
        <v>20</v>
      </c>
      <c r="B203" s="15"/>
      <c r="C203" s="11">
        <v>34182</v>
      </c>
      <c r="D203" s="5" t="s">
        <v>56</v>
      </c>
      <c r="F203" s="98">
        <v>1331.5105799999985</v>
      </c>
      <c r="G203" s="6"/>
      <c r="H203" s="98">
        <v>52.932720000000003</v>
      </c>
      <c r="I203" s="23"/>
      <c r="J203" s="98">
        <v>0</v>
      </c>
      <c r="K203" s="194"/>
      <c r="L203" s="98">
        <v>0</v>
      </c>
      <c r="M203" s="194"/>
      <c r="N203" s="98">
        <v>0</v>
      </c>
      <c r="O203" s="22"/>
      <c r="P203" s="98">
        <v>0</v>
      </c>
      <c r="Q203" s="23"/>
      <c r="R203" s="22">
        <v>1384.4432999999985</v>
      </c>
      <c r="S203" s="194"/>
      <c r="T203" s="98">
        <v>1357.97694</v>
      </c>
    </row>
    <row r="204" spans="1:20" x14ac:dyDescent="0.25">
      <c r="A204" s="12">
        <v>21</v>
      </c>
      <c r="B204" s="15"/>
      <c r="C204" s="11">
        <v>34282</v>
      </c>
      <c r="D204" s="5" t="s">
        <v>92</v>
      </c>
      <c r="F204" s="98">
        <v>454.51410999999962</v>
      </c>
      <c r="G204" s="6"/>
      <c r="H204" s="98">
        <v>121.34278999999999</v>
      </c>
      <c r="I204" s="23"/>
      <c r="J204" s="98">
        <v>-1024.4861899999999</v>
      </c>
      <c r="K204" s="194"/>
      <c r="L204" s="98">
        <v>-52.133400000000002</v>
      </c>
      <c r="M204" s="194"/>
      <c r="N204" s="98">
        <v>0</v>
      </c>
      <c r="O204" s="22"/>
      <c r="P204" s="98">
        <v>0</v>
      </c>
      <c r="Q204" s="23"/>
      <c r="R204" s="22">
        <v>-500.76269000000019</v>
      </c>
      <c r="S204" s="194"/>
      <c r="T204" s="98">
        <v>357.82540999999998</v>
      </c>
    </row>
    <row r="205" spans="1:20" x14ac:dyDescent="0.25">
      <c r="A205" s="12">
        <v>22</v>
      </c>
      <c r="B205" s="15"/>
      <c r="C205" s="11">
        <v>34382</v>
      </c>
      <c r="D205" s="5" t="s">
        <v>93</v>
      </c>
      <c r="F205" s="98">
        <v>10409.071580000005</v>
      </c>
      <c r="G205" s="6"/>
      <c r="H205" s="98">
        <v>1477.28295</v>
      </c>
      <c r="I205" s="23"/>
      <c r="J205" s="98">
        <v>-1024.4861899999999</v>
      </c>
      <c r="K205" s="194"/>
      <c r="L205" s="98">
        <v>-52.133400000000002</v>
      </c>
      <c r="M205" s="194"/>
      <c r="N205" s="98">
        <v>0</v>
      </c>
      <c r="O205" s="22"/>
      <c r="P205" s="98">
        <v>0</v>
      </c>
      <c r="Q205" s="23"/>
      <c r="R205" s="22">
        <v>10809.734940000006</v>
      </c>
      <c r="S205" s="194"/>
      <c r="T205" s="98">
        <v>10989.78767</v>
      </c>
    </row>
    <row r="206" spans="1:20" x14ac:dyDescent="0.25">
      <c r="A206" s="12">
        <v>23</v>
      </c>
      <c r="B206" s="15"/>
      <c r="C206" s="11">
        <v>34582</v>
      </c>
      <c r="D206" s="5" t="s">
        <v>59</v>
      </c>
      <c r="F206" s="98">
        <v>11226.851109999991</v>
      </c>
      <c r="G206" s="6"/>
      <c r="H206" s="98">
        <v>370.90931999999998</v>
      </c>
      <c r="I206" s="23"/>
      <c r="J206" s="98">
        <v>0</v>
      </c>
      <c r="K206" s="194"/>
      <c r="L206" s="98">
        <v>0</v>
      </c>
      <c r="M206" s="194"/>
      <c r="N206" s="98">
        <v>0</v>
      </c>
      <c r="O206" s="22"/>
      <c r="P206" s="98">
        <v>0</v>
      </c>
      <c r="Q206" s="23"/>
      <c r="R206" s="22">
        <v>11597.760429999991</v>
      </c>
      <c r="S206" s="194"/>
      <c r="T206" s="98">
        <v>11412.305769999999</v>
      </c>
    </row>
    <row r="207" spans="1:20" x14ac:dyDescent="0.25">
      <c r="A207" s="12">
        <v>24</v>
      </c>
      <c r="B207" s="15"/>
      <c r="C207" s="11">
        <v>34682</v>
      </c>
      <c r="D207" s="5" t="s">
        <v>60</v>
      </c>
      <c r="F207" s="98">
        <v>139.89727000000016</v>
      </c>
      <c r="G207" s="6"/>
      <c r="H207" s="98">
        <v>2.5981199999999998</v>
      </c>
      <c r="I207" s="23"/>
      <c r="J207" s="98">
        <v>0</v>
      </c>
      <c r="K207" s="194"/>
      <c r="L207" s="98">
        <v>0</v>
      </c>
      <c r="M207" s="194"/>
      <c r="N207" s="98">
        <v>0</v>
      </c>
      <c r="O207" s="22"/>
      <c r="P207" s="98">
        <v>0</v>
      </c>
      <c r="Q207" s="23"/>
      <c r="R207" s="22">
        <v>142.49539000000016</v>
      </c>
      <c r="S207" s="194"/>
      <c r="T207" s="98">
        <v>141.19632999999999</v>
      </c>
    </row>
    <row r="208" spans="1:20" x14ac:dyDescent="0.25">
      <c r="A208" s="12">
        <v>25</v>
      </c>
      <c r="B208" s="15"/>
      <c r="C208" s="12"/>
      <c r="D208" s="7" t="s">
        <v>107</v>
      </c>
      <c r="F208" s="25">
        <v>23561.844649999995</v>
      </c>
      <c r="H208" s="25">
        <v>2025.0659000000001</v>
      </c>
      <c r="I208" s="26"/>
      <c r="J208" s="25">
        <v>-2048.9723799999997</v>
      </c>
      <c r="K208" s="26"/>
      <c r="L208" s="25">
        <v>-104.2668</v>
      </c>
      <c r="M208" s="26"/>
      <c r="N208" s="25">
        <v>0</v>
      </c>
      <c r="O208" s="195"/>
      <c r="P208" s="25">
        <v>0</v>
      </c>
      <c r="Q208" s="26"/>
      <c r="R208" s="25">
        <v>23433.671369999993</v>
      </c>
      <c r="S208" s="26"/>
      <c r="T208" s="25">
        <v>24259.092119999998</v>
      </c>
    </row>
    <row r="209" spans="1:20" x14ac:dyDescent="0.25">
      <c r="A209" s="12">
        <v>26</v>
      </c>
      <c r="B209" s="15"/>
      <c r="Q209" s="6"/>
    </row>
    <row r="210" spans="1:20" x14ac:dyDescent="0.25">
      <c r="A210" s="12">
        <v>27</v>
      </c>
      <c r="B210" s="15"/>
      <c r="C210" s="37"/>
      <c r="D210" s="7" t="s">
        <v>108</v>
      </c>
      <c r="F210" s="21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</row>
    <row r="211" spans="1:20" x14ac:dyDescent="0.25">
      <c r="A211" s="12">
        <v>28</v>
      </c>
      <c r="B211" s="15"/>
      <c r="C211" s="11">
        <v>34183</v>
      </c>
      <c r="D211" s="5" t="s">
        <v>56</v>
      </c>
      <c r="F211" s="98">
        <v>6000.9603099999995</v>
      </c>
      <c r="G211" s="6"/>
      <c r="H211" s="98">
        <v>243.08699999999999</v>
      </c>
      <c r="I211" s="23"/>
      <c r="J211" s="98">
        <v>0</v>
      </c>
      <c r="K211" s="194"/>
      <c r="L211" s="98">
        <v>0</v>
      </c>
      <c r="M211" s="194"/>
      <c r="N211" s="98">
        <v>0</v>
      </c>
      <c r="O211" s="22"/>
      <c r="P211" s="98">
        <v>0</v>
      </c>
      <c r="Q211" s="23"/>
      <c r="R211" s="22">
        <v>6244.0473099999999</v>
      </c>
      <c r="S211" s="194"/>
      <c r="T211" s="98">
        <v>6122.5038099999992</v>
      </c>
    </row>
    <row r="212" spans="1:20" x14ac:dyDescent="0.25">
      <c r="A212" s="12">
        <v>29</v>
      </c>
      <c r="B212" s="15"/>
      <c r="C212" s="11">
        <v>34283</v>
      </c>
      <c r="D212" s="5" t="s">
        <v>92</v>
      </c>
      <c r="F212" s="98">
        <v>563.16631999999947</v>
      </c>
      <c r="G212" s="6"/>
      <c r="H212" s="98">
        <v>47.285519999999998</v>
      </c>
      <c r="I212" s="23"/>
      <c r="J212" s="98">
        <v>-389.96034999999995</v>
      </c>
      <c r="K212" s="194"/>
      <c r="L212" s="98">
        <v>0</v>
      </c>
      <c r="M212" s="194"/>
      <c r="N212" s="98">
        <v>0</v>
      </c>
      <c r="O212" s="22"/>
      <c r="P212" s="98">
        <v>0</v>
      </c>
      <c r="Q212" s="23"/>
      <c r="R212" s="22">
        <v>220.49148999999954</v>
      </c>
      <c r="S212" s="194"/>
      <c r="T212" s="98">
        <v>556.81213000000002</v>
      </c>
    </row>
    <row r="213" spans="1:20" x14ac:dyDescent="0.25">
      <c r="A213" s="12">
        <v>30</v>
      </c>
      <c r="B213" s="15"/>
      <c r="C213" s="11">
        <v>34383</v>
      </c>
      <c r="D213" s="5" t="s">
        <v>93</v>
      </c>
      <c r="F213" s="98">
        <v>23362.826240000024</v>
      </c>
      <c r="G213" s="6"/>
      <c r="H213" s="98">
        <v>874.88052000000005</v>
      </c>
      <c r="I213" s="23"/>
      <c r="J213" s="98">
        <v>-389.96034999999995</v>
      </c>
      <c r="K213" s="194"/>
      <c r="L213" s="98">
        <v>0</v>
      </c>
      <c r="M213" s="194"/>
      <c r="N213" s="98">
        <v>0</v>
      </c>
      <c r="O213" s="22"/>
      <c r="P213" s="98">
        <v>0</v>
      </c>
      <c r="Q213" s="23"/>
      <c r="R213" s="22">
        <v>23847.746410000022</v>
      </c>
      <c r="S213" s="194"/>
      <c r="T213" s="98">
        <v>23770.269550000001</v>
      </c>
    </row>
    <row r="214" spans="1:20" x14ac:dyDescent="0.25">
      <c r="A214" s="12">
        <v>31</v>
      </c>
      <c r="C214" s="11">
        <v>34583</v>
      </c>
      <c r="D214" s="5" t="s">
        <v>59</v>
      </c>
      <c r="F214" s="98">
        <v>5946.0889699999871</v>
      </c>
      <c r="G214" s="6"/>
      <c r="H214" s="98">
        <v>151.83504000000002</v>
      </c>
      <c r="I214" s="23"/>
      <c r="J214" s="98">
        <v>0</v>
      </c>
      <c r="K214" s="194"/>
      <c r="L214" s="98">
        <v>0</v>
      </c>
      <c r="M214" s="194"/>
      <c r="N214" s="98">
        <v>0</v>
      </c>
      <c r="O214" s="22"/>
      <c r="P214" s="98">
        <v>0</v>
      </c>
      <c r="Q214" s="23"/>
      <c r="R214" s="22">
        <v>6097.924009999987</v>
      </c>
      <c r="S214" s="194"/>
      <c r="T214" s="98">
        <v>6022.0064900000007</v>
      </c>
    </row>
    <row r="215" spans="1:20" x14ac:dyDescent="0.25">
      <c r="A215" s="12">
        <v>32</v>
      </c>
      <c r="C215" s="11">
        <v>34683</v>
      </c>
      <c r="D215" s="5" t="s">
        <v>60</v>
      </c>
      <c r="F215" s="98">
        <v>283.69663999999966</v>
      </c>
      <c r="G215" s="6"/>
      <c r="H215" s="98">
        <v>10.563000000000001</v>
      </c>
      <c r="I215" s="23"/>
      <c r="J215" s="98">
        <v>0</v>
      </c>
      <c r="K215" s="194"/>
      <c r="L215" s="98">
        <v>0</v>
      </c>
      <c r="M215" s="194"/>
      <c r="N215" s="98">
        <v>0</v>
      </c>
      <c r="O215" s="22"/>
      <c r="P215" s="98">
        <v>0</v>
      </c>
      <c r="Q215" s="23"/>
      <c r="R215" s="22">
        <v>294.25963999999965</v>
      </c>
      <c r="S215" s="194"/>
      <c r="T215" s="98">
        <v>288.97814</v>
      </c>
    </row>
    <row r="216" spans="1:20" x14ac:dyDescent="0.25">
      <c r="A216" s="12">
        <v>33</v>
      </c>
      <c r="D216" s="7" t="s">
        <v>109</v>
      </c>
      <c r="F216" s="25">
        <v>36156.738480000015</v>
      </c>
      <c r="H216" s="25">
        <v>1327.6510800000001</v>
      </c>
      <c r="I216" s="26"/>
      <c r="J216" s="25">
        <v>-779.9206999999999</v>
      </c>
      <c r="K216" s="26"/>
      <c r="L216" s="25">
        <v>0</v>
      </c>
      <c r="M216" s="26"/>
      <c r="N216" s="25">
        <v>0</v>
      </c>
      <c r="O216" s="195"/>
      <c r="P216" s="25">
        <v>0</v>
      </c>
      <c r="Q216" s="26"/>
      <c r="R216" s="25">
        <v>36704.468860000001</v>
      </c>
      <c r="S216" s="26"/>
      <c r="T216" s="25">
        <v>36760.570120000004</v>
      </c>
    </row>
    <row r="217" spans="1:20" x14ac:dyDescent="0.25">
      <c r="A217" s="12">
        <v>34</v>
      </c>
      <c r="I217" s="28"/>
      <c r="K217" s="28"/>
      <c r="M217" s="28"/>
      <c r="Q217" s="28"/>
      <c r="S217" s="28"/>
    </row>
    <row r="218" spans="1:20" x14ac:dyDescent="0.25">
      <c r="A218" s="12">
        <v>35</v>
      </c>
      <c r="C218" s="12"/>
      <c r="D218" s="7" t="s">
        <v>110</v>
      </c>
      <c r="F218" s="21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</row>
    <row r="219" spans="1:20" x14ac:dyDescent="0.25">
      <c r="A219" s="12">
        <v>36</v>
      </c>
      <c r="C219" s="11">
        <v>34184</v>
      </c>
      <c r="D219" s="5" t="s">
        <v>56</v>
      </c>
      <c r="F219" s="98">
        <v>2397.4933800000035</v>
      </c>
      <c r="G219" s="6"/>
      <c r="H219" s="98">
        <v>159.25056000000001</v>
      </c>
      <c r="I219" s="23"/>
      <c r="J219" s="98">
        <v>0</v>
      </c>
      <c r="K219" s="194"/>
      <c r="L219" s="98">
        <v>0</v>
      </c>
      <c r="M219" s="194"/>
      <c r="N219" s="98">
        <v>0</v>
      </c>
      <c r="O219" s="22"/>
      <c r="P219" s="98">
        <v>0</v>
      </c>
      <c r="Q219" s="23"/>
      <c r="R219" s="22">
        <v>2556.7439400000035</v>
      </c>
      <c r="S219" s="194"/>
      <c r="T219" s="98">
        <v>2477.1186600000001</v>
      </c>
    </row>
    <row r="220" spans="1:20" x14ac:dyDescent="0.25">
      <c r="A220" s="12">
        <v>37</v>
      </c>
      <c r="C220" s="11">
        <v>34284</v>
      </c>
      <c r="D220" s="5" t="s">
        <v>92</v>
      </c>
      <c r="F220" s="98">
        <v>289.98677000000026</v>
      </c>
      <c r="G220" s="6"/>
      <c r="H220" s="98">
        <v>105.17388000000001</v>
      </c>
      <c r="I220" s="23"/>
      <c r="J220" s="98">
        <v>-641.38212999999996</v>
      </c>
      <c r="K220" s="194"/>
      <c r="L220" s="98">
        <v>0</v>
      </c>
      <c r="M220" s="194"/>
      <c r="N220" s="98">
        <v>0</v>
      </c>
      <c r="O220" s="22"/>
      <c r="P220" s="98">
        <v>0</v>
      </c>
      <c r="Q220" s="23"/>
      <c r="R220" s="22">
        <v>-246.2214799999997</v>
      </c>
      <c r="S220" s="194"/>
      <c r="T220" s="98">
        <v>293.23662000000002</v>
      </c>
    </row>
    <row r="221" spans="1:20" x14ac:dyDescent="0.25">
      <c r="A221" s="12">
        <v>38</v>
      </c>
      <c r="C221" s="11">
        <v>34384</v>
      </c>
      <c r="D221" s="5" t="s">
        <v>93</v>
      </c>
      <c r="F221" s="98">
        <v>8371.4806000000026</v>
      </c>
      <c r="G221" s="6"/>
      <c r="H221" s="98">
        <v>1172.1927599999999</v>
      </c>
      <c r="I221" s="23"/>
      <c r="J221" s="98">
        <v>-641.38212999999996</v>
      </c>
      <c r="K221" s="194"/>
      <c r="L221" s="98">
        <v>0</v>
      </c>
      <c r="M221" s="194"/>
      <c r="N221" s="98">
        <v>0</v>
      </c>
      <c r="O221" s="22"/>
      <c r="P221" s="98">
        <v>0</v>
      </c>
      <c r="Q221" s="23"/>
      <c r="R221" s="22">
        <v>8902.2912300000025</v>
      </c>
      <c r="S221" s="194"/>
      <c r="T221" s="98">
        <v>8908.2398900000007</v>
      </c>
    </row>
    <row r="222" spans="1:20" x14ac:dyDescent="0.25">
      <c r="A222" s="12">
        <v>39</v>
      </c>
      <c r="C222" s="11">
        <v>34584</v>
      </c>
      <c r="D222" s="5" t="s">
        <v>59</v>
      </c>
      <c r="F222" s="98">
        <v>3437.914849999996</v>
      </c>
      <c r="G222" s="6"/>
      <c r="H222" s="98">
        <v>97.768079999999998</v>
      </c>
      <c r="I222" s="23"/>
      <c r="J222" s="98">
        <v>0</v>
      </c>
      <c r="K222" s="194"/>
      <c r="L222" s="98">
        <v>0</v>
      </c>
      <c r="M222" s="194"/>
      <c r="N222" s="98">
        <v>0</v>
      </c>
      <c r="O222" s="22"/>
      <c r="P222" s="98">
        <v>0</v>
      </c>
      <c r="Q222" s="23"/>
      <c r="R222" s="22">
        <v>3535.6829299999958</v>
      </c>
      <c r="S222" s="194"/>
      <c r="T222" s="98">
        <v>3486.79889</v>
      </c>
    </row>
    <row r="223" spans="1:20" x14ac:dyDescent="0.25">
      <c r="A223" s="12">
        <v>40</v>
      </c>
      <c r="C223" s="11">
        <v>34684</v>
      </c>
      <c r="D223" s="5" t="s">
        <v>60</v>
      </c>
      <c r="F223" s="98">
        <v>0</v>
      </c>
      <c r="G223" s="6"/>
      <c r="H223" s="98">
        <v>0</v>
      </c>
      <c r="I223" s="23"/>
      <c r="J223" s="98">
        <v>0</v>
      </c>
      <c r="K223" s="194"/>
      <c r="L223" s="98">
        <v>0</v>
      </c>
      <c r="M223" s="194"/>
      <c r="N223" s="98">
        <v>0</v>
      </c>
      <c r="O223" s="22"/>
      <c r="P223" s="98">
        <v>0</v>
      </c>
      <c r="Q223" s="23"/>
      <c r="R223" s="22">
        <v>0</v>
      </c>
      <c r="S223" s="194"/>
      <c r="T223" s="98">
        <v>0</v>
      </c>
    </row>
    <row r="224" spans="1:20" x14ac:dyDescent="0.25">
      <c r="A224" s="12">
        <v>41</v>
      </c>
      <c r="C224" s="12"/>
      <c r="D224" s="7" t="s">
        <v>111</v>
      </c>
      <c r="F224" s="25">
        <v>14496.875600000001</v>
      </c>
      <c r="H224" s="25">
        <v>1534.38528</v>
      </c>
      <c r="I224" s="26"/>
      <c r="J224" s="25">
        <v>-1282.7642599999999</v>
      </c>
      <c r="K224" s="26"/>
      <c r="L224" s="25">
        <v>0</v>
      </c>
      <c r="M224" s="26"/>
      <c r="N224" s="25">
        <v>0</v>
      </c>
      <c r="O224" s="195"/>
      <c r="P224" s="25">
        <v>0</v>
      </c>
      <c r="Q224" s="26"/>
      <c r="R224" s="25">
        <v>14748.496620000002</v>
      </c>
      <c r="S224" s="26"/>
      <c r="T224" s="25">
        <v>15165.394060000001</v>
      </c>
    </row>
    <row r="225" spans="1:20" x14ac:dyDescent="0.25">
      <c r="A225" s="12">
        <v>42</v>
      </c>
      <c r="Q225" s="6"/>
    </row>
    <row r="226" spans="1:20" x14ac:dyDescent="0.25">
      <c r="A226" s="12">
        <v>43</v>
      </c>
      <c r="Q226" s="6"/>
    </row>
    <row r="227" spans="1:20" ht="13.8" thickBot="1" x14ac:dyDescent="0.3">
      <c r="A227" s="10">
        <v>44</v>
      </c>
      <c r="B227" s="39" t="s">
        <v>70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99"/>
      <c r="R227" s="4"/>
      <c r="S227" s="4"/>
      <c r="T227" s="4"/>
    </row>
    <row r="228" spans="1:20" x14ac:dyDescent="0.25">
      <c r="A228" s="5" t="s">
        <v>649</v>
      </c>
      <c r="Q228" s="6"/>
      <c r="R228" s="5" t="s">
        <v>650</v>
      </c>
    </row>
    <row r="229" spans="1:20" ht="13.8" thickBot="1" x14ac:dyDescent="0.3">
      <c r="A229" s="4" t="s">
        <v>631</v>
      </c>
      <c r="B229" s="4"/>
      <c r="C229" s="4"/>
      <c r="D229" s="4"/>
      <c r="E229" s="4"/>
      <c r="F229" s="4" t="s">
        <v>632</v>
      </c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99"/>
      <c r="R229" s="4"/>
      <c r="S229" s="4"/>
      <c r="T229" s="4" t="s">
        <v>655</v>
      </c>
    </row>
    <row r="230" spans="1:20" x14ac:dyDescent="0.25">
      <c r="A230" s="5" t="s">
        <v>2</v>
      </c>
      <c r="B230" s="40"/>
      <c r="E230" s="6" t="s">
        <v>3</v>
      </c>
      <c r="F230" s="5" t="s">
        <v>634</v>
      </c>
      <c r="J230" s="8"/>
      <c r="K230" s="8"/>
      <c r="M230" s="8"/>
      <c r="N230" s="8"/>
      <c r="O230" s="8"/>
      <c r="P230" s="8"/>
      <c r="Q230" s="100"/>
      <c r="R230" s="5" t="s">
        <v>5</v>
      </c>
      <c r="T230" s="9"/>
    </row>
    <row r="231" spans="1:20" x14ac:dyDescent="0.25">
      <c r="B231" s="40"/>
      <c r="F231" s="5" t="s">
        <v>635</v>
      </c>
      <c r="J231" s="6"/>
      <c r="K231" s="9"/>
      <c r="N231" s="6"/>
      <c r="O231" s="6"/>
      <c r="P231" s="6"/>
      <c r="Q231" s="6" t="s">
        <v>7</v>
      </c>
      <c r="R231" s="9" t="s">
        <v>8</v>
      </c>
      <c r="T231" s="6"/>
    </row>
    <row r="232" spans="1:20" x14ac:dyDescent="0.25">
      <c r="A232" s="5" t="s">
        <v>9</v>
      </c>
      <c r="B232" s="40"/>
      <c r="F232" s="5" t="s">
        <v>652</v>
      </c>
      <c r="J232" s="6"/>
      <c r="K232" s="9"/>
      <c r="L232" s="6"/>
      <c r="Q232" s="6" t="s">
        <v>652</v>
      </c>
      <c r="R232" s="9" t="s">
        <v>10</v>
      </c>
      <c r="T232" s="6"/>
    </row>
    <row r="233" spans="1:20" x14ac:dyDescent="0.25">
      <c r="B233" s="40"/>
      <c r="F233" s="5" t="s">
        <v>652</v>
      </c>
      <c r="J233" s="6"/>
      <c r="K233" s="9"/>
      <c r="L233" s="6"/>
      <c r="Q233" s="6" t="s">
        <v>652</v>
      </c>
      <c r="R233" s="9" t="s">
        <v>11</v>
      </c>
      <c r="T233" s="6"/>
    </row>
    <row r="234" spans="1:20" x14ac:dyDescent="0.25">
      <c r="B234" s="40"/>
      <c r="J234" s="6"/>
      <c r="K234" s="9"/>
      <c r="L234" s="6"/>
      <c r="Q234" s="6"/>
      <c r="R234" s="9" t="s">
        <v>12</v>
      </c>
      <c r="T234" s="6"/>
    </row>
    <row r="235" spans="1:20" ht="13.8" thickBot="1" x14ac:dyDescent="0.3">
      <c r="A235" s="4" t="s">
        <v>13</v>
      </c>
      <c r="B235" s="41"/>
      <c r="C235" s="4"/>
      <c r="D235" s="4"/>
      <c r="E235" s="4"/>
      <c r="F235" s="4" t="s">
        <v>652</v>
      </c>
      <c r="G235" s="4"/>
      <c r="H235" s="10" t="s">
        <v>636</v>
      </c>
      <c r="I235" s="4"/>
      <c r="J235" s="4"/>
      <c r="K235" s="4"/>
      <c r="L235" s="4"/>
      <c r="M235" s="4"/>
      <c r="N235" s="4"/>
      <c r="O235" s="4"/>
      <c r="P235" s="4"/>
      <c r="Q235" s="99"/>
      <c r="R235" s="4" t="s">
        <v>15</v>
      </c>
      <c r="S235" s="4"/>
      <c r="T235" s="4"/>
    </row>
    <row r="236" spans="1:20" x14ac:dyDescent="0.25"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44"/>
      <c r="R236" s="11"/>
      <c r="S236" s="11"/>
      <c r="T236" s="11"/>
    </row>
    <row r="237" spans="1:20" x14ac:dyDescent="0.25">
      <c r="C237" s="11" t="s">
        <v>17</v>
      </c>
      <c r="D237" s="11" t="s">
        <v>18</v>
      </c>
      <c r="E237" s="11"/>
      <c r="F237" s="11" t="s">
        <v>19</v>
      </c>
      <c r="G237" s="11"/>
      <c r="H237" s="11" t="s">
        <v>20</v>
      </c>
      <c r="I237" s="11"/>
      <c r="J237" s="12" t="s">
        <v>21</v>
      </c>
      <c r="K237" s="12"/>
      <c r="L237" s="11" t="s">
        <v>22</v>
      </c>
      <c r="M237" s="11"/>
      <c r="N237" s="11" t="s">
        <v>23</v>
      </c>
      <c r="O237" s="11"/>
      <c r="P237" s="11" t="s">
        <v>24</v>
      </c>
      <c r="Q237" s="44"/>
      <c r="R237" s="11" t="s">
        <v>25</v>
      </c>
      <c r="S237" s="11"/>
      <c r="T237" s="11" t="s">
        <v>26</v>
      </c>
    </row>
    <row r="238" spans="1:20" x14ac:dyDescent="0.25">
      <c r="C238" s="12" t="s">
        <v>16</v>
      </c>
      <c r="D238" s="12" t="s">
        <v>16</v>
      </c>
      <c r="F238" s="12" t="s">
        <v>637</v>
      </c>
      <c r="G238" s="12"/>
      <c r="H238" s="11" t="s">
        <v>638</v>
      </c>
      <c r="I238" s="12"/>
      <c r="J238" s="11"/>
      <c r="K238" s="12"/>
      <c r="L238" s="12"/>
      <c r="M238" s="12"/>
      <c r="Q238" s="6"/>
      <c r="R238" s="12" t="s">
        <v>637</v>
      </c>
      <c r="T238" s="12"/>
    </row>
    <row r="239" spans="1:20" x14ac:dyDescent="0.25">
      <c r="A239" s="12" t="s">
        <v>31</v>
      </c>
      <c r="B239" s="12"/>
      <c r="C239" s="12" t="s">
        <v>32</v>
      </c>
      <c r="D239" s="12" t="s">
        <v>32</v>
      </c>
      <c r="E239" s="11"/>
      <c r="F239" s="12" t="s">
        <v>639</v>
      </c>
      <c r="G239" s="12"/>
      <c r="H239" s="12" t="s">
        <v>639</v>
      </c>
      <c r="I239" s="12"/>
      <c r="J239" s="12"/>
      <c r="K239" s="11"/>
      <c r="L239" s="12" t="s">
        <v>640</v>
      </c>
      <c r="M239" s="9"/>
      <c r="N239" s="12" t="s">
        <v>640</v>
      </c>
      <c r="O239" s="12"/>
      <c r="P239" s="12" t="s">
        <v>641</v>
      </c>
      <c r="Q239" s="44"/>
      <c r="R239" s="11" t="s">
        <v>639</v>
      </c>
      <c r="S239" s="11"/>
      <c r="T239" s="12" t="s">
        <v>33</v>
      </c>
    </row>
    <row r="240" spans="1:20" ht="13.8" thickBot="1" x14ac:dyDescent="0.3">
      <c r="A240" s="10" t="s">
        <v>35</v>
      </c>
      <c r="B240" s="10"/>
      <c r="C240" s="10" t="s">
        <v>36</v>
      </c>
      <c r="D240" s="10" t="s">
        <v>37</v>
      </c>
      <c r="E240" s="10"/>
      <c r="F240" s="13" t="s">
        <v>642</v>
      </c>
      <c r="G240" s="13"/>
      <c r="H240" s="13" t="s">
        <v>643</v>
      </c>
      <c r="I240" s="192"/>
      <c r="J240" s="13" t="s">
        <v>644</v>
      </c>
      <c r="K240" s="192"/>
      <c r="L240" s="192" t="s">
        <v>645</v>
      </c>
      <c r="M240" s="14"/>
      <c r="N240" s="14" t="s">
        <v>646</v>
      </c>
      <c r="O240" s="14"/>
      <c r="P240" s="14" t="s">
        <v>647</v>
      </c>
      <c r="Q240" s="193"/>
      <c r="R240" s="14" t="s">
        <v>648</v>
      </c>
      <c r="S240" s="14"/>
      <c r="T240" s="14" t="s">
        <v>51</v>
      </c>
    </row>
    <row r="241" spans="1:20" x14ac:dyDescent="0.25">
      <c r="A241" s="12">
        <v>1</v>
      </c>
      <c r="B241" s="12"/>
      <c r="Q241" s="6"/>
    </row>
    <row r="242" spans="1:20" x14ac:dyDescent="0.25">
      <c r="A242" s="12">
        <v>2</v>
      </c>
      <c r="B242" s="15"/>
      <c r="C242" s="12"/>
      <c r="D242" s="7" t="s">
        <v>112</v>
      </c>
      <c r="F242" s="21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</row>
    <row r="243" spans="1:20" x14ac:dyDescent="0.25">
      <c r="A243" s="12">
        <v>3</v>
      </c>
      <c r="B243" s="15"/>
      <c r="C243" s="11">
        <v>34185</v>
      </c>
      <c r="D243" s="5" t="s">
        <v>56</v>
      </c>
      <c r="F243" s="98">
        <v>2424.2666999999988</v>
      </c>
      <c r="G243" s="6"/>
      <c r="H243" s="98">
        <v>156.30696</v>
      </c>
      <c r="I243" s="23"/>
      <c r="J243" s="98">
        <v>0</v>
      </c>
      <c r="K243" s="194"/>
      <c r="L243" s="98">
        <v>0</v>
      </c>
      <c r="M243" s="194"/>
      <c r="N243" s="98">
        <v>0</v>
      </c>
      <c r="O243" s="22"/>
      <c r="P243" s="98">
        <v>0</v>
      </c>
      <c r="Q243" s="23"/>
      <c r="R243" s="22">
        <v>2580.5736599999987</v>
      </c>
      <c r="S243" s="194"/>
      <c r="T243" s="98">
        <v>2502.4201800000001</v>
      </c>
    </row>
    <row r="244" spans="1:20" x14ac:dyDescent="0.25">
      <c r="A244" s="12">
        <v>4</v>
      </c>
      <c r="B244" s="15"/>
      <c r="C244" s="11">
        <v>34285</v>
      </c>
      <c r="D244" s="5" t="s">
        <v>92</v>
      </c>
      <c r="F244" s="98">
        <v>821.50138999999922</v>
      </c>
      <c r="G244" s="6"/>
      <c r="H244" s="98">
        <v>101.11482000000001</v>
      </c>
      <c r="I244" s="23"/>
      <c r="J244" s="98">
        <v>-708.61291000000006</v>
      </c>
      <c r="K244" s="194"/>
      <c r="L244" s="98">
        <v>0</v>
      </c>
      <c r="M244" s="194"/>
      <c r="N244" s="98">
        <v>0</v>
      </c>
      <c r="O244" s="22"/>
      <c r="P244" s="98">
        <v>0</v>
      </c>
      <c r="Q244" s="23"/>
      <c r="R244" s="22">
        <v>214.00329999999917</v>
      </c>
      <c r="S244" s="194"/>
      <c r="T244" s="98">
        <v>783.49810000000002</v>
      </c>
    </row>
    <row r="245" spans="1:20" x14ac:dyDescent="0.25">
      <c r="A245" s="12">
        <v>5</v>
      </c>
      <c r="B245" s="15"/>
      <c r="C245" s="11">
        <v>34385</v>
      </c>
      <c r="D245" s="5" t="s">
        <v>93</v>
      </c>
      <c r="F245" s="98">
        <v>6881.8610700000017</v>
      </c>
      <c r="G245" s="6"/>
      <c r="H245" s="98">
        <v>1073.30475</v>
      </c>
      <c r="I245" s="23"/>
      <c r="J245" s="98">
        <v>-708.61291000000006</v>
      </c>
      <c r="K245" s="194"/>
      <c r="L245" s="98">
        <v>0</v>
      </c>
      <c r="M245" s="194"/>
      <c r="N245" s="98">
        <v>0</v>
      </c>
      <c r="O245" s="22"/>
      <c r="P245" s="98">
        <v>0</v>
      </c>
      <c r="Q245" s="23"/>
      <c r="R245" s="22">
        <v>7246.5529100000022</v>
      </c>
      <c r="S245" s="194"/>
      <c r="T245" s="98">
        <v>7329.3328099999999</v>
      </c>
    </row>
    <row r="246" spans="1:20" x14ac:dyDescent="0.25">
      <c r="A246" s="12">
        <v>6</v>
      </c>
      <c r="B246" s="15"/>
      <c r="C246" s="11">
        <v>34585</v>
      </c>
      <c r="D246" s="5" t="s">
        <v>59</v>
      </c>
      <c r="F246" s="98">
        <v>3413.5520199999974</v>
      </c>
      <c r="G246" s="6"/>
      <c r="H246" s="98">
        <v>93.866520000000008</v>
      </c>
      <c r="I246" s="23"/>
      <c r="J246" s="98">
        <v>0</v>
      </c>
      <c r="K246" s="194"/>
      <c r="L246" s="98">
        <v>0</v>
      </c>
      <c r="M246" s="194"/>
      <c r="N246" s="98">
        <v>0</v>
      </c>
      <c r="O246" s="22"/>
      <c r="P246" s="98">
        <v>0</v>
      </c>
      <c r="Q246" s="23"/>
      <c r="R246" s="22">
        <v>3507.4185399999974</v>
      </c>
      <c r="S246" s="194"/>
      <c r="T246" s="98">
        <v>3460.4852799999999</v>
      </c>
    </row>
    <row r="247" spans="1:20" x14ac:dyDescent="0.25">
      <c r="A247" s="12">
        <v>7</v>
      </c>
      <c r="B247" s="12"/>
      <c r="C247" s="11">
        <v>34685</v>
      </c>
      <c r="D247" s="5" t="s">
        <v>60</v>
      </c>
      <c r="F247" s="98">
        <v>0</v>
      </c>
      <c r="G247" s="6"/>
      <c r="H247" s="98">
        <v>0</v>
      </c>
      <c r="I247" s="23"/>
      <c r="J247" s="98">
        <v>0</v>
      </c>
      <c r="K247" s="194"/>
      <c r="L247" s="98">
        <v>0</v>
      </c>
      <c r="M247" s="194"/>
      <c r="N247" s="98">
        <v>0</v>
      </c>
      <c r="O247" s="22"/>
      <c r="P247" s="98">
        <v>0</v>
      </c>
      <c r="Q247" s="23"/>
      <c r="R247" s="22">
        <v>0</v>
      </c>
      <c r="S247" s="194"/>
      <c r="T247" s="98">
        <v>0</v>
      </c>
    </row>
    <row r="248" spans="1:20" x14ac:dyDescent="0.25">
      <c r="A248" s="12">
        <v>8</v>
      </c>
      <c r="B248" s="12"/>
      <c r="C248" s="12"/>
      <c r="D248" s="7" t="s">
        <v>113</v>
      </c>
      <c r="F248" s="25">
        <v>13541.181179999998</v>
      </c>
      <c r="H248" s="25">
        <v>1424.5930499999999</v>
      </c>
      <c r="I248" s="26"/>
      <c r="J248" s="25">
        <v>-1417.2258200000001</v>
      </c>
      <c r="K248" s="26"/>
      <c r="L248" s="25">
        <v>0</v>
      </c>
      <c r="M248" s="26"/>
      <c r="N248" s="25">
        <v>0</v>
      </c>
      <c r="O248" s="195"/>
      <c r="P248" s="25">
        <v>0</v>
      </c>
      <c r="Q248" s="26"/>
      <c r="R248" s="25">
        <v>13548.548409999998</v>
      </c>
      <c r="S248" s="26"/>
      <c r="T248" s="25">
        <v>14075.736369999999</v>
      </c>
    </row>
    <row r="249" spans="1:20" x14ac:dyDescent="0.25">
      <c r="A249" s="12">
        <v>9</v>
      </c>
      <c r="B249" s="12"/>
      <c r="Q249" s="6"/>
    </row>
    <row r="250" spans="1:20" x14ac:dyDescent="0.25">
      <c r="A250" s="12">
        <v>10</v>
      </c>
      <c r="B250" s="12"/>
      <c r="C250" s="12"/>
      <c r="D250" s="7" t="s">
        <v>114</v>
      </c>
      <c r="F250" s="21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</row>
    <row r="251" spans="1:20" x14ac:dyDescent="0.25">
      <c r="A251" s="12">
        <v>11</v>
      </c>
      <c r="B251" s="12"/>
      <c r="C251" s="11">
        <v>34186</v>
      </c>
      <c r="D251" s="5" t="s">
        <v>56</v>
      </c>
      <c r="F251" s="98">
        <v>4266.5818700000063</v>
      </c>
      <c r="G251" s="6"/>
      <c r="H251" s="98">
        <v>396.28784999999999</v>
      </c>
      <c r="I251" s="23"/>
      <c r="J251" s="98">
        <v>-258.22221999999999</v>
      </c>
      <c r="K251" s="194"/>
      <c r="L251" s="98">
        <v>-108.88889999999999</v>
      </c>
      <c r="M251" s="194"/>
      <c r="N251" s="98">
        <v>0</v>
      </c>
      <c r="O251" s="22"/>
      <c r="P251" s="98">
        <v>0</v>
      </c>
      <c r="Q251" s="23"/>
      <c r="R251" s="22">
        <v>4295.7586000000065</v>
      </c>
      <c r="S251" s="194"/>
      <c r="T251" s="98">
        <v>4353.9518799999996</v>
      </c>
    </row>
    <row r="252" spans="1:20" x14ac:dyDescent="0.25">
      <c r="A252" s="12">
        <v>12</v>
      </c>
      <c r="B252" s="15"/>
      <c r="C252" s="11">
        <v>34286</v>
      </c>
      <c r="D252" s="5" t="s">
        <v>92</v>
      </c>
      <c r="F252" s="98">
        <v>46404.921260000032</v>
      </c>
      <c r="G252" s="6"/>
      <c r="H252" s="98">
        <v>7267.2419300000001</v>
      </c>
      <c r="I252" s="23"/>
      <c r="J252" s="98">
        <v>-725.87164000000007</v>
      </c>
      <c r="K252" s="194"/>
      <c r="L252" s="98">
        <v>-1234.9076200000002</v>
      </c>
      <c r="M252" s="194"/>
      <c r="N252" s="98">
        <v>0</v>
      </c>
      <c r="O252" s="22"/>
      <c r="P252" s="98">
        <v>0</v>
      </c>
      <c r="Q252" s="23"/>
      <c r="R252" s="22">
        <v>51711.38393000004</v>
      </c>
      <c r="S252" s="194"/>
      <c r="T252" s="98">
        <v>49276.6512</v>
      </c>
    </row>
    <row r="253" spans="1:20" x14ac:dyDescent="0.25">
      <c r="A253" s="12">
        <v>13</v>
      </c>
      <c r="B253" s="15"/>
      <c r="C253" s="11">
        <v>34386</v>
      </c>
      <c r="D253" s="5" t="s">
        <v>93</v>
      </c>
      <c r="F253" s="98">
        <v>49140.894330000046</v>
      </c>
      <c r="G253" s="6"/>
      <c r="H253" s="98">
        <v>7855.2588599999999</v>
      </c>
      <c r="I253" s="23"/>
      <c r="J253" s="98">
        <v>-725.87164000000007</v>
      </c>
      <c r="K253" s="194"/>
      <c r="L253" s="98">
        <v>-1234.9076200000002</v>
      </c>
      <c r="M253" s="194"/>
      <c r="N253" s="98">
        <v>0</v>
      </c>
      <c r="O253" s="22"/>
      <c r="P253" s="98">
        <v>0</v>
      </c>
      <c r="Q253" s="23"/>
      <c r="R253" s="22">
        <v>55035.373930000052</v>
      </c>
      <c r="S253" s="194"/>
      <c r="T253" s="98">
        <v>52306.564020000005</v>
      </c>
    </row>
    <row r="254" spans="1:20" x14ac:dyDescent="0.25">
      <c r="A254" s="12">
        <v>14</v>
      </c>
      <c r="B254" s="15"/>
      <c r="C254" s="11">
        <v>34586</v>
      </c>
      <c r="D254" s="5" t="s">
        <v>59</v>
      </c>
      <c r="F254" s="98">
        <v>4565.3385300000018</v>
      </c>
      <c r="G254" s="6"/>
      <c r="H254" s="98">
        <v>557.49324000000001</v>
      </c>
      <c r="I254" s="23"/>
      <c r="J254" s="98">
        <v>0</v>
      </c>
      <c r="K254" s="194"/>
      <c r="L254" s="98">
        <v>0</v>
      </c>
      <c r="M254" s="194"/>
      <c r="N254" s="98">
        <v>0</v>
      </c>
      <c r="O254" s="22"/>
      <c r="P254" s="98">
        <v>0</v>
      </c>
      <c r="Q254" s="23"/>
      <c r="R254" s="22">
        <v>5122.8317700000016</v>
      </c>
      <c r="S254" s="194"/>
      <c r="T254" s="98">
        <v>4844.0851500000008</v>
      </c>
    </row>
    <row r="255" spans="1:20" x14ac:dyDescent="0.25">
      <c r="A255" s="12">
        <v>15</v>
      </c>
      <c r="B255" s="15"/>
      <c r="C255" s="11">
        <v>34686</v>
      </c>
      <c r="D255" s="5" t="s">
        <v>60</v>
      </c>
      <c r="F255" s="98">
        <v>30.886060000000025</v>
      </c>
      <c r="G255" s="6"/>
      <c r="H255" s="98">
        <v>5.2543199999999999</v>
      </c>
      <c r="I255" s="23"/>
      <c r="J255" s="98">
        <v>0</v>
      </c>
      <c r="K255" s="194"/>
      <c r="L255" s="98">
        <v>0</v>
      </c>
      <c r="M255" s="194"/>
      <c r="N255" s="98">
        <v>0</v>
      </c>
      <c r="O255" s="22"/>
      <c r="P255" s="98">
        <v>0</v>
      </c>
      <c r="Q255" s="23"/>
      <c r="R255" s="22">
        <v>36.140380000000022</v>
      </c>
      <c r="S255" s="194"/>
      <c r="T255" s="98">
        <v>33.513220000000004</v>
      </c>
    </row>
    <row r="256" spans="1:20" x14ac:dyDescent="0.25">
      <c r="A256" s="12">
        <v>16</v>
      </c>
      <c r="B256" s="15"/>
      <c r="C256" s="11"/>
      <c r="D256" s="7" t="s">
        <v>115</v>
      </c>
      <c r="F256" s="25">
        <v>104408.62205000011</v>
      </c>
      <c r="H256" s="25">
        <v>16081.536199999999</v>
      </c>
      <c r="I256" s="26"/>
      <c r="J256" s="25">
        <v>-1709.9655000000002</v>
      </c>
      <c r="K256" s="26"/>
      <c r="L256" s="25">
        <v>-2578.7041400000003</v>
      </c>
      <c r="M256" s="26"/>
      <c r="N256" s="25">
        <v>0</v>
      </c>
      <c r="O256" s="195"/>
      <c r="P256" s="25">
        <v>0</v>
      </c>
      <c r="Q256" s="26"/>
      <c r="R256" s="25">
        <v>116201.4886100001</v>
      </c>
      <c r="S256" s="26"/>
      <c r="T256" s="25">
        <v>110814.76547</v>
      </c>
    </row>
    <row r="257" spans="1:20" x14ac:dyDescent="0.25">
      <c r="A257" s="12">
        <v>17</v>
      </c>
      <c r="B257" s="15"/>
      <c r="Q257" s="6"/>
    </row>
    <row r="258" spans="1:20" x14ac:dyDescent="0.25">
      <c r="A258" s="12">
        <v>18</v>
      </c>
      <c r="B258" s="15"/>
      <c r="C258" s="11">
        <v>34287</v>
      </c>
      <c r="D258" s="7" t="s">
        <v>116</v>
      </c>
      <c r="F258" s="98">
        <v>0</v>
      </c>
      <c r="G258" s="6"/>
      <c r="H258" s="98">
        <v>0</v>
      </c>
      <c r="I258" s="23"/>
      <c r="J258" s="98">
        <v>0</v>
      </c>
      <c r="K258" s="194"/>
      <c r="L258" s="98">
        <v>0</v>
      </c>
      <c r="M258" s="194"/>
      <c r="N258" s="98">
        <v>0</v>
      </c>
      <c r="O258" s="22"/>
      <c r="P258" s="98">
        <v>0</v>
      </c>
      <c r="Q258" s="23"/>
      <c r="R258" s="22">
        <v>0</v>
      </c>
      <c r="S258" s="194"/>
      <c r="T258" s="98">
        <v>0</v>
      </c>
    </row>
    <row r="259" spans="1:20" x14ac:dyDescent="0.25">
      <c r="A259" s="12">
        <v>19</v>
      </c>
      <c r="B259" s="15"/>
      <c r="C259" s="11">
        <v>34687</v>
      </c>
      <c r="D259" s="5" t="s">
        <v>117</v>
      </c>
      <c r="F259" s="98">
        <v>1086.8924700000002</v>
      </c>
      <c r="G259" s="6"/>
      <c r="H259" s="98">
        <v>302.01024000000001</v>
      </c>
      <c r="I259" s="23"/>
      <c r="J259" s="98">
        <v>0</v>
      </c>
      <c r="K259" s="194"/>
      <c r="L259" s="98">
        <v>0</v>
      </c>
      <c r="M259" s="194"/>
      <c r="N259" s="98">
        <v>0</v>
      </c>
      <c r="O259" s="22"/>
      <c r="P259" s="98">
        <v>0</v>
      </c>
      <c r="Q259" s="23"/>
      <c r="R259" s="22">
        <v>1388.9027100000003</v>
      </c>
      <c r="S259" s="194"/>
      <c r="T259" s="98">
        <v>1237.89759</v>
      </c>
    </row>
    <row r="260" spans="1:20" x14ac:dyDescent="0.25">
      <c r="A260" s="12">
        <v>20</v>
      </c>
      <c r="B260" s="15"/>
      <c r="C260" s="12"/>
      <c r="F260" s="25"/>
      <c r="H260" s="25"/>
      <c r="I260" s="28"/>
      <c r="J260" s="25"/>
      <c r="K260" s="28"/>
      <c r="L260" s="25"/>
      <c r="M260" s="28"/>
      <c r="N260" s="25"/>
      <c r="O260" s="195"/>
      <c r="P260" s="25"/>
      <c r="Q260" s="28"/>
      <c r="R260" s="25"/>
      <c r="S260" s="28"/>
      <c r="T260" s="25"/>
    </row>
    <row r="261" spans="1:20" ht="13.8" thickBot="1" x14ac:dyDescent="0.3">
      <c r="A261" s="12">
        <v>21</v>
      </c>
      <c r="B261" s="15"/>
      <c r="C261" s="12"/>
      <c r="D261" s="5" t="s">
        <v>118</v>
      </c>
      <c r="F261" s="36">
        <v>593990.44287999999</v>
      </c>
      <c r="H261" s="36">
        <v>52560.155310000002</v>
      </c>
      <c r="I261" s="28"/>
      <c r="J261" s="36">
        <v>-9042.6373999999996</v>
      </c>
      <c r="K261" s="28"/>
      <c r="L261" s="36">
        <v>-3356.3040800000003</v>
      </c>
      <c r="M261" s="28"/>
      <c r="N261" s="36">
        <v>0</v>
      </c>
      <c r="O261" s="68"/>
      <c r="P261" s="36">
        <v>0</v>
      </c>
      <c r="Q261" s="28"/>
      <c r="R261" s="36">
        <v>634151.65671000001</v>
      </c>
      <c r="S261" s="28"/>
      <c r="T261" s="36">
        <v>616836.08779999998</v>
      </c>
    </row>
    <row r="262" spans="1:20" ht="13.8" thickTop="1" x14ac:dyDescent="0.25">
      <c r="A262" s="12">
        <v>22</v>
      </c>
      <c r="B262" s="15"/>
      <c r="Q262" s="6"/>
    </row>
    <row r="263" spans="1:20" x14ac:dyDescent="0.25">
      <c r="A263" s="12">
        <v>23</v>
      </c>
      <c r="B263" s="15"/>
      <c r="Q263" s="6"/>
    </row>
    <row r="264" spans="1:20" x14ac:dyDescent="0.25">
      <c r="A264" s="12">
        <v>24</v>
      </c>
      <c r="B264" s="15"/>
      <c r="Q264" s="6"/>
    </row>
    <row r="265" spans="1:20" x14ac:dyDescent="0.25">
      <c r="A265" s="12">
        <v>25</v>
      </c>
      <c r="B265" s="15"/>
      <c r="D265" s="5" t="s">
        <v>119</v>
      </c>
      <c r="Q265" s="6"/>
    </row>
    <row r="266" spans="1:20" x14ac:dyDescent="0.25">
      <c r="A266" s="12">
        <v>26</v>
      </c>
      <c r="B266" s="38"/>
      <c r="D266" s="7" t="s">
        <v>120</v>
      </c>
      <c r="F266" s="21"/>
      <c r="H266" s="43"/>
      <c r="I266" s="28"/>
      <c r="J266" s="43"/>
      <c r="K266" s="28"/>
      <c r="L266" s="43"/>
      <c r="M266" s="28"/>
      <c r="N266" s="43"/>
      <c r="O266" s="43"/>
      <c r="P266" s="43"/>
      <c r="Q266" s="28"/>
      <c r="R266" s="43"/>
      <c r="S266" s="28"/>
      <c r="T266" s="43"/>
    </row>
    <row r="267" spans="1:20" x14ac:dyDescent="0.25">
      <c r="A267" s="12">
        <v>27</v>
      </c>
      <c r="B267" s="38"/>
      <c r="C267" s="12">
        <v>34130</v>
      </c>
      <c r="D267" s="5" t="s">
        <v>56</v>
      </c>
      <c r="F267" s="98">
        <v>27560.672960000007</v>
      </c>
      <c r="G267" s="6"/>
      <c r="H267" s="98">
        <v>4152.58824</v>
      </c>
      <c r="I267" s="23"/>
      <c r="J267" s="98">
        <v>0</v>
      </c>
      <c r="K267" s="194"/>
      <c r="L267" s="98">
        <v>0</v>
      </c>
      <c r="M267" s="194"/>
      <c r="N267" s="98">
        <v>0</v>
      </c>
      <c r="O267" s="22"/>
      <c r="P267" s="98">
        <v>0</v>
      </c>
      <c r="Q267" s="23"/>
      <c r="R267" s="22">
        <v>31713.261200000008</v>
      </c>
      <c r="S267" s="194"/>
      <c r="T267" s="98">
        <v>29636.967079999999</v>
      </c>
    </row>
    <row r="268" spans="1:20" x14ac:dyDescent="0.25">
      <c r="A268" s="12">
        <v>28</v>
      </c>
      <c r="B268" s="38"/>
      <c r="C268" s="12">
        <v>34230</v>
      </c>
      <c r="D268" s="5" t="s">
        <v>92</v>
      </c>
      <c r="F268" s="98">
        <v>4083.9407399999959</v>
      </c>
      <c r="G268" s="6"/>
      <c r="H268" s="98">
        <v>1915.8408899999999</v>
      </c>
      <c r="I268" s="23"/>
      <c r="J268" s="98">
        <v>-1794.4860800000001</v>
      </c>
      <c r="K268" s="194"/>
      <c r="L268" s="98">
        <v>-50</v>
      </c>
      <c r="M268" s="194"/>
      <c r="N268" s="98">
        <v>0</v>
      </c>
      <c r="O268" s="22"/>
      <c r="P268" s="98">
        <v>0</v>
      </c>
      <c r="Q268" s="23"/>
      <c r="R268" s="22">
        <v>4155.2955499999953</v>
      </c>
      <c r="S268" s="194"/>
      <c r="T268" s="98">
        <v>4014.2391699999998</v>
      </c>
    </row>
    <row r="269" spans="1:20" x14ac:dyDescent="0.25">
      <c r="A269" s="12">
        <v>29</v>
      </c>
      <c r="B269" s="15"/>
      <c r="C269" s="12">
        <v>34330</v>
      </c>
      <c r="D269" s="5" t="s">
        <v>93</v>
      </c>
      <c r="F269" s="98">
        <v>14254.042050000013</v>
      </c>
      <c r="G269" s="6"/>
      <c r="H269" s="98">
        <v>3281.27666</v>
      </c>
      <c r="I269" s="23"/>
      <c r="J269" s="98">
        <v>-1794.4860800000001</v>
      </c>
      <c r="K269" s="194"/>
      <c r="L269" s="98">
        <v>-50</v>
      </c>
      <c r="M269" s="194"/>
      <c r="N269" s="98">
        <v>0</v>
      </c>
      <c r="O269" s="22"/>
      <c r="P269" s="98">
        <v>0</v>
      </c>
      <c r="Q269" s="23"/>
      <c r="R269" s="22">
        <v>15690.832630000014</v>
      </c>
      <c r="S269" s="194"/>
      <c r="T269" s="98">
        <v>14861.22258</v>
      </c>
    </row>
    <row r="270" spans="1:20" x14ac:dyDescent="0.25">
      <c r="A270" s="12">
        <v>30</v>
      </c>
      <c r="B270" s="15"/>
      <c r="C270" s="12">
        <v>34530</v>
      </c>
      <c r="D270" s="5" t="s">
        <v>59</v>
      </c>
      <c r="F270" s="98">
        <v>14137.386859999997</v>
      </c>
      <c r="G270" s="6"/>
      <c r="H270" s="98">
        <v>808.32719999999995</v>
      </c>
      <c r="I270" s="23"/>
      <c r="J270" s="98">
        <v>0</v>
      </c>
      <c r="K270" s="194"/>
      <c r="L270" s="98">
        <v>0</v>
      </c>
      <c r="M270" s="194"/>
      <c r="N270" s="98">
        <v>0</v>
      </c>
      <c r="O270" s="22"/>
      <c r="P270" s="98">
        <v>0</v>
      </c>
      <c r="Q270" s="23"/>
      <c r="R270" s="22">
        <v>14945.714059999997</v>
      </c>
      <c r="S270" s="194"/>
      <c r="T270" s="98">
        <v>14541.55046</v>
      </c>
    </row>
    <row r="271" spans="1:20" x14ac:dyDescent="0.25">
      <c r="A271" s="12">
        <v>31</v>
      </c>
      <c r="B271" s="15"/>
      <c r="C271" s="12">
        <v>34630</v>
      </c>
      <c r="D271" s="5" t="s">
        <v>60</v>
      </c>
      <c r="F271" s="98">
        <v>5402.3667299999997</v>
      </c>
      <c r="G271" s="6"/>
      <c r="H271" s="98">
        <v>374.63196000000005</v>
      </c>
      <c r="I271" s="23"/>
      <c r="J271" s="98">
        <v>0</v>
      </c>
      <c r="K271" s="194"/>
      <c r="L271" s="98">
        <v>0</v>
      </c>
      <c r="M271" s="194"/>
      <c r="N271" s="98">
        <v>0</v>
      </c>
      <c r="O271" s="22"/>
      <c r="P271" s="98">
        <v>0</v>
      </c>
      <c r="Q271" s="23"/>
      <c r="R271" s="22">
        <v>5776.9986899999994</v>
      </c>
      <c r="S271" s="194"/>
      <c r="T271" s="98">
        <v>5589.68271</v>
      </c>
    </row>
    <row r="272" spans="1:20" x14ac:dyDescent="0.25">
      <c r="A272" s="12">
        <v>32</v>
      </c>
      <c r="B272" s="15"/>
      <c r="C272" s="12"/>
      <c r="D272" s="7" t="s">
        <v>121</v>
      </c>
      <c r="F272" s="25">
        <v>65438.409340000013</v>
      </c>
      <c r="H272" s="25">
        <v>10532.66495</v>
      </c>
      <c r="I272" s="26"/>
      <c r="J272" s="25">
        <v>-3588.9721600000003</v>
      </c>
      <c r="K272" s="26"/>
      <c r="L272" s="25">
        <v>-100</v>
      </c>
      <c r="M272" s="26"/>
      <c r="N272" s="25">
        <v>0</v>
      </c>
      <c r="O272" s="195"/>
      <c r="P272" s="25">
        <v>0</v>
      </c>
      <c r="Q272" s="26"/>
      <c r="R272" s="25">
        <v>72282.102129999999</v>
      </c>
      <c r="S272" s="26"/>
      <c r="T272" s="25">
        <v>68643.661999999997</v>
      </c>
    </row>
    <row r="273" spans="1:20" x14ac:dyDescent="0.25">
      <c r="A273" s="12">
        <v>33</v>
      </c>
      <c r="B273" s="15"/>
      <c r="Q273" s="6"/>
    </row>
    <row r="274" spans="1:20" x14ac:dyDescent="0.25">
      <c r="A274" s="12">
        <v>34</v>
      </c>
      <c r="D274" s="7" t="s">
        <v>122</v>
      </c>
      <c r="H274" s="52"/>
      <c r="I274" s="52"/>
      <c r="J274" s="52"/>
      <c r="K274" s="52"/>
      <c r="L274" s="51"/>
      <c r="M274" s="51"/>
      <c r="N274" s="51"/>
      <c r="O274" s="51"/>
      <c r="P274" s="51"/>
      <c r="Q274" s="103"/>
      <c r="R274" s="52"/>
      <c r="S274" s="52"/>
      <c r="T274" s="52"/>
    </row>
    <row r="275" spans="1:20" x14ac:dyDescent="0.25">
      <c r="A275" s="12">
        <v>35</v>
      </c>
      <c r="C275" s="11">
        <v>34131</v>
      </c>
      <c r="D275" s="5" t="s">
        <v>56</v>
      </c>
      <c r="F275" s="98">
        <v>9609.7256199999865</v>
      </c>
      <c r="G275" s="6"/>
      <c r="H275" s="98">
        <v>1041.4029599999999</v>
      </c>
      <c r="I275" s="23"/>
      <c r="J275" s="98">
        <v>0</v>
      </c>
      <c r="K275" s="194"/>
      <c r="L275" s="98">
        <v>0</v>
      </c>
      <c r="M275" s="194"/>
      <c r="N275" s="98">
        <v>0</v>
      </c>
      <c r="O275" s="22"/>
      <c r="P275" s="98">
        <v>0</v>
      </c>
      <c r="Q275" s="23"/>
      <c r="R275" s="22">
        <v>10651.128579999986</v>
      </c>
      <c r="S275" s="194"/>
      <c r="T275" s="98">
        <v>10130.427099999999</v>
      </c>
    </row>
    <row r="276" spans="1:20" x14ac:dyDescent="0.25">
      <c r="A276" s="12">
        <v>36</v>
      </c>
      <c r="C276" s="11">
        <v>34231</v>
      </c>
      <c r="D276" s="5" t="s">
        <v>92</v>
      </c>
      <c r="F276" s="98">
        <v>38098.120839999981</v>
      </c>
      <c r="G276" s="6"/>
      <c r="H276" s="98">
        <v>4578.1608499999993</v>
      </c>
      <c r="I276" s="23"/>
      <c r="J276" s="98">
        <v>-3504.7807400000002</v>
      </c>
      <c r="K276" s="194"/>
      <c r="L276" s="98">
        <v>-112.20415</v>
      </c>
      <c r="M276" s="194"/>
      <c r="N276" s="98">
        <v>0</v>
      </c>
      <c r="O276" s="22"/>
      <c r="P276" s="98">
        <v>0</v>
      </c>
      <c r="Q276" s="23"/>
      <c r="R276" s="22">
        <v>39059.296799999982</v>
      </c>
      <c r="S276" s="194"/>
      <c r="T276" s="98">
        <v>38502.885350000004</v>
      </c>
    </row>
    <row r="277" spans="1:20" x14ac:dyDescent="0.25">
      <c r="A277" s="12">
        <v>37</v>
      </c>
      <c r="C277" s="11">
        <v>34331</v>
      </c>
      <c r="D277" s="5" t="s">
        <v>93</v>
      </c>
      <c r="F277" s="98">
        <v>105037.29293999996</v>
      </c>
      <c r="G277" s="6"/>
      <c r="H277" s="98">
        <v>13633.02072</v>
      </c>
      <c r="I277" s="23"/>
      <c r="J277" s="98">
        <v>-3504.7807400000002</v>
      </c>
      <c r="K277" s="194"/>
      <c r="L277" s="98">
        <v>-112.20415</v>
      </c>
      <c r="M277" s="194"/>
      <c r="N277" s="98">
        <v>0</v>
      </c>
      <c r="O277" s="22"/>
      <c r="P277" s="98">
        <v>0</v>
      </c>
      <c r="Q277" s="23"/>
      <c r="R277" s="22">
        <v>115053.32876999995</v>
      </c>
      <c r="S277" s="194"/>
      <c r="T277" s="98">
        <v>109964.93092</v>
      </c>
    </row>
    <row r="278" spans="1:20" x14ac:dyDescent="0.25">
      <c r="A278" s="12">
        <v>38</v>
      </c>
      <c r="C278" s="11">
        <v>34531</v>
      </c>
      <c r="D278" s="5" t="s">
        <v>59</v>
      </c>
      <c r="F278" s="98">
        <v>23536.486480000018</v>
      </c>
      <c r="G278" s="6"/>
      <c r="H278" s="98">
        <v>1364.2263600000001</v>
      </c>
      <c r="I278" s="23"/>
      <c r="J278" s="98">
        <v>0</v>
      </c>
      <c r="K278" s="194"/>
      <c r="L278" s="98">
        <v>0</v>
      </c>
      <c r="M278" s="194"/>
      <c r="N278" s="98">
        <v>0</v>
      </c>
      <c r="O278" s="22"/>
      <c r="P278" s="98">
        <v>0</v>
      </c>
      <c r="Q278" s="23"/>
      <c r="R278" s="22">
        <v>24900.712840000018</v>
      </c>
      <c r="S278" s="194"/>
      <c r="T278" s="98">
        <v>24218.59966</v>
      </c>
    </row>
    <row r="279" spans="1:20" x14ac:dyDescent="0.25">
      <c r="A279" s="12">
        <v>39</v>
      </c>
      <c r="C279" s="11">
        <v>34631</v>
      </c>
      <c r="D279" s="5" t="s">
        <v>60</v>
      </c>
      <c r="F279" s="98">
        <v>673.43115999999884</v>
      </c>
      <c r="G279" s="6"/>
      <c r="H279" s="98">
        <v>50.437800000000003</v>
      </c>
      <c r="I279" s="23"/>
      <c r="J279" s="98">
        <v>0</v>
      </c>
      <c r="K279" s="194"/>
      <c r="L279" s="98">
        <v>0</v>
      </c>
      <c r="M279" s="194"/>
      <c r="N279" s="98">
        <v>0</v>
      </c>
      <c r="O279" s="22"/>
      <c r="P279" s="98">
        <v>0</v>
      </c>
      <c r="Q279" s="23"/>
      <c r="R279" s="22">
        <v>723.86895999999888</v>
      </c>
      <c r="S279" s="194"/>
      <c r="T279" s="98">
        <v>698.65006000000005</v>
      </c>
    </row>
    <row r="280" spans="1:20" x14ac:dyDescent="0.25">
      <c r="A280" s="12">
        <v>40</v>
      </c>
      <c r="C280" s="12"/>
      <c r="D280" s="7" t="s">
        <v>123</v>
      </c>
      <c r="F280" s="25">
        <v>176955.05703999996</v>
      </c>
      <c r="H280" s="25">
        <v>20667.24869</v>
      </c>
      <c r="I280" s="26"/>
      <c r="J280" s="25">
        <v>-7009.5614800000003</v>
      </c>
      <c r="K280" s="26"/>
      <c r="L280" s="25">
        <v>-224.4083</v>
      </c>
      <c r="M280" s="26"/>
      <c r="N280" s="25">
        <v>0</v>
      </c>
      <c r="O280" s="195"/>
      <c r="P280" s="25">
        <v>0</v>
      </c>
      <c r="Q280" s="26"/>
      <c r="R280" s="25">
        <v>190388.33594999995</v>
      </c>
      <c r="S280" s="26"/>
      <c r="T280" s="25">
        <v>183515.49309000003</v>
      </c>
    </row>
    <row r="281" spans="1:20" x14ac:dyDescent="0.25">
      <c r="A281" s="12">
        <v>41</v>
      </c>
      <c r="Q281" s="6"/>
    </row>
    <row r="282" spans="1:20" x14ac:dyDescent="0.25">
      <c r="A282" s="12">
        <v>42</v>
      </c>
      <c r="Q282" s="6"/>
    </row>
    <row r="283" spans="1:20" x14ac:dyDescent="0.25">
      <c r="A283" s="12">
        <v>43</v>
      </c>
      <c r="Q283" s="6"/>
    </row>
    <row r="284" spans="1:20" ht="13.8" thickBot="1" x14ac:dyDescent="0.3">
      <c r="A284" s="10">
        <v>44</v>
      </c>
      <c r="B284" s="39" t="s">
        <v>70</v>
      </c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99"/>
      <c r="R284" s="4"/>
      <c r="S284" s="4"/>
      <c r="T284" s="4"/>
    </row>
    <row r="285" spans="1:20" x14ac:dyDescent="0.25">
      <c r="A285" s="5" t="s">
        <v>649</v>
      </c>
      <c r="Q285" s="6"/>
      <c r="R285" s="5" t="s">
        <v>650</v>
      </c>
    </row>
    <row r="286" spans="1:20" ht="13.8" thickBot="1" x14ac:dyDescent="0.3">
      <c r="A286" s="4" t="s">
        <v>631</v>
      </c>
      <c r="B286" s="4"/>
      <c r="C286" s="4"/>
      <c r="D286" s="4"/>
      <c r="E286" s="4"/>
      <c r="F286" s="4" t="s">
        <v>632</v>
      </c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99"/>
      <c r="R286" s="4"/>
      <c r="S286" s="4"/>
      <c r="T286" s="4" t="s">
        <v>656</v>
      </c>
    </row>
    <row r="287" spans="1:20" x14ac:dyDescent="0.25">
      <c r="A287" s="5" t="s">
        <v>2</v>
      </c>
      <c r="B287" s="40"/>
      <c r="E287" s="6" t="s">
        <v>3</v>
      </c>
      <c r="F287" s="5" t="s">
        <v>634</v>
      </c>
      <c r="J287" s="8"/>
      <c r="K287" s="8"/>
      <c r="M287" s="8"/>
      <c r="N287" s="8"/>
      <c r="O287" s="8"/>
      <c r="P287" s="8"/>
      <c r="Q287" s="100"/>
      <c r="R287" s="5" t="s">
        <v>5</v>
      </c>
      <c r="T287" s="9"/>
    </row>
    <row r="288" spans="1:20" x14ac:dyDescent="0.25">
      <c r="B288" s="40"/>
      <c r="F288" s="5" t="s">
        <v>635</v>
      </c>
      <c r="J288" s="6"/>
      <c r="K288" s="9"/>
      <c r="N288" s="6"/>
      <c r="O288" s="6"/>
      <c r="P288" s="6"/>
      <c r="Q288" s="6" t="s">
        <v>7</v>
      </c>
      <c r="R288" s="9" t="s">
        <v>8</v>
      </c>
      <c r="T288" s="6"/>
    </row>
    <row r="289" spans="1:20" x14ac:dyDescent="0.25">
      <c r="A289" s="5" t="s">
        <v>9</v>
      </c>
      <c r="B289" s="40"/>
      <c r="F289" s="5" t="s">
        <v>652</v>
      </c>
      <c r="J289" s="6"/>
      <c r="K289" s="9"/>
      <c r="L289" s="6"/>
      <c r="Q289" s="6" t="s">
        <v>652</v>
      </c>
      <c r="R289" s="9" t="s">
        <v>10</v>
      </c>
      <c r="T289" s="6"/>
    </row>
    <row r="290" spans="1:20" x14ac:dyDescent="0.25">
      <c r="B290" s="40"/>
      <c r="F290" s="5" t="s">
        <v>652</v>
      </c>
      <c r="J290" s="6"/>
      <c r="K290" s="9"/>
      <c r="L290" s="6"/>
      <c r="Q290" s="6" t="s">
        <v>652</v>
      </c>
      <c r="R290" s="9" t="s">
        <v>11</v>
      </c>
      <c r="T290" s="6"/>
    </row>
    <row r="291" spans="1:20" x14ac:dyDescent="0.25">
      <c r="B291" s="40"/>
      <c r="J291" s="6"/>
      <c r="K291" s="9"/>
      <c r="L291" s="6"/>
      <c r="Q291" s="6"/>
      <c r="R291" s="9" t="s">
        <v>12</v>
      </c>
      <c r="T291" s="6"/>
    </row>
    <row r="292" spans="1:20" ht="13.8" thickBot="1" x14ac:dyDescent="0.3">
      <c r="A292" s="4" t="s">
        <v>13</v>
      </c>
      <c r="B292" s="41"/>
      <c r="C292" s="4"/>
      <c r="D292" s="4"/>
      <c r="E292" s="4"/>
      <c r="F292" s="4" t="s">
        <v>652</v>
      </c>
      <c r="G292" s="4"/>
      <c r="H292" s="10" t="s">
        <v>636</v>
      </c>
      <c r="I292" s="4"/>
      <c r="J292" s="4"/>
      <c r="K292" s="4"/>
      <c r="L292" s="4"/>
      <c r="M292" s="4"/>
      <c r="N292" s="4"/>
      <c r="O292" s="4"/>
      <c r="P292" s="4"/>
      <c r="Q292" s="99"/>
      <c r="R292" s="4" t="s">
        <v>15</v>
      </c>
      <c r="S292" s="4"/>
      <c r="T292" s="4"/>
    </row>
    <row r="293" spans="1:20" x14ac:dyDescent="0.25"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44"/>
      <c r="R293" s="11"/>
      <c r="S293" s="11"/>
      <c r="T293" s="11"/>
    </row>
    <row r="294" spans="1:20" x14ac:dyDescent="0.25">
      <c r="C294" s="11" t="s">
        <v>17</v>
      </c>
      <c r="D294" s="11" t="s">
        <v>18</v>
      </c>
      <c r="E294" s="11"/>
      <c r="F294" s="11" t="s">
        <v>19</v>
      </c>
      <c r="G294" s="11"/>
      <c r="H294" s="11" t="s">
        <v>20</v>
      </c>
      <c r="I294" s="11"/>
      <c r="J294" s="12" t="s">
        <v>21</v>
      </c>
      <c r="K294" s="12"/>
      <c r="L294" s="11" t="s">
        <v>22</v>
      </c>
      <c r="M294" s="11"/>
      <c r="N294" s="11" t="s">
        <v>23</v>
      </c>
      <c r="O294" s="11"/>
      <c r="P294" s="11" t="s">
        <v>24</v>
      </c>
      <c r="Q294" s="44"/>
      <c r="R294" s="11" t="s">
        <v>25</v>
      </c>
      <c r="S294" s="11"/>
      <c r="T294" s="11" t="s">
        <v>26</v>
      </c>
    </row>
    <row r="295" spans="1:20" x14ac:dyDescent="0.25">
      <c r="C295" s="12" t="s">
        <v>16</v>
      </c>
      <c r="D295" s="12" t="s">
        <v>16</v>
      </c>
      <c r="F295" s="12" t="s">
        <v>637</v>
      </c>
      <c r="G295" s="12"/>
      <c r="H295" s="11" t="s">
        <v>638</v>
      </c>
      <c r="I295" s="12"/>
      <c r="J295" s="11"/>
      <c r="K295" s="12"/>
      <c r="L295" s="12"/>
      <c r="M295" s="12"/>
      <c r="Q295" s="6"/>
      <c r="R295" s="12" t="s">
        <v>637</v>
      </c>
      <c r="T295" s="12"/>
    </row>
    <row r="296" spans="1:20" x14ac:dyDescent="0.25">
      <c r="A296" s="12" t="s">
        <v>31</v>
      </c>
      <c r="B296" s="12"/>
      <c r="C296" s="12" t="s">
        <v>32</v>
      </c>
      <c r="D296" s="12" t="s">
        <v>32</v>
      </c>
      <c r="E296" s="11"/>
      <c r="F296" s="12" t="s">
        <v>639</v>
      </c>
      <c r="G296" s="12"/>
      <c r="H296" s="12" t="s">
        <v>639</v>
      </c>
      <c r="I296" s="12"/>
      <c r="J296" s="12"/>
      <c r="K296" s="11"/>
      <c r="L296" s="12" t="s">
        <v>640</v>
      </c>
      <c r="M296" s="9"/>
      <c r="N296" s="12" t="s">
        <v>640</v>
      </c>
      <c r="O296" s="12"/>
      <c r="P296" s="12" t="s">
        <v>641</v>
      </c>
      <c r="Q296" s="44"/>
      <c r="R296" s="11" t="s">
        <v>639</v>
      </c>
      <c r="S296" s="11"/>
      <c r="T296" s="12" t="s">
        <v>33</v>
      </c>
    </row>
    <row r="297" spans="1:20" ht="13.8" thickBot="1" x14ac:dyDescent="0.3">
      <c r="A297" s="10" t="s">
        <v>35</v>
      </c>
      <c r="B297" s="10"/>
      <c r="C297" s="10" t="s">
        <v>36</v>
      </c>
      <c r="D297" s="10" t="s">
        <v>37</v>
      </c>
      <c r="E297" s="10"/>
      <c r="F297" s="13" t="s">
        <v>642</v>
      </c>
      <c r="G297" s="13"/>
      <c r="H297" s="13" t="s">
        <v>643</v>
      </c>
      <c r="I297" s="192"/>
      <c r="J297" s="13" t="s">
        <v>644</v>
      </c>
      <c r="K297" s="192"/>
      <c r="L297" s="192" t="s">
        <v>645</v>
      </c>
      <c r="M297" s="14"/>
      <c r="N297" s="14" t="s">
        <v>646</v>
      </c>
      <c r="O297" s="14"/>
      <c r="P297" s="14" t="s">
        <v>647</v>
      </c>
      <c r="Q297" s="193"/>
      <c r="R297" s="14" t="s">
        <v>648</v>
      </c>
      <c r="S297" s="14"/>
      <c r="T297" s="14" t="s">
        <v>51</v>
      </c>
    </row>
    <row r="298" spans="1:20" x14ac:dyDescent="0.25">
      <c r="A298" s="12">
        <v>1</v>
      </c>
      <c r="B298" s="15"/>
      <c r="Q298" s="6"/>
    </row>
    <row r="299" spans="1:20" x14ac:dyDescent="0.25">
      <c r="A299" s="12">
        <v>2</v>
      </c>
      <c r="B299" s="15"/>
      <c r="C299" s="12"/>
      <c r="D299" s="7" t="s">
        <v>124</v>
      </c>
      <c r="F299" s="21"/>
      <c r="H299" s="27"/>
      <c r="I299" s="28"/>
      <c r="J299" s="28"/>
      <c r="K299" s="28"/>
      <c r="L299" s="28"/>
      <c r="M299" s="28"/>
      <c r="N299" s="28"/>
      <c r="O299" s="28"/>
      <c r="P299" s="28"/>
      <c r="Q299" s="28"/>
      <c r="R299" s="26"/>
      <c r="S299" s="28"/>
      <c r="T299" s="28"/>
    </row>
    <row r="300" spans="1:20" x14ac:dyDescent="0.25">
      <c r="A300" s="12">
        <v>3</v>
      </c>
      <c r="B300" s="15"/>
      <c r="C300" s="11">
        <v>34132</v>
      </c>
      <c r="D300" s="5" t="s">
        <v>56</v>
      </c>
      <c r="F300" s="98">
        <v>14552.664960000016</v>
      </c>
      <c r="G300" s="6"/>
      <c r="H300" s="98">
        <v>1150.3601999999998</v>
      </c>
      <c r="I300" s="23"/>
      <c r="J300" s="98">
        <v>0</v>
      </c>
      <c r="K300" s="194"/>
      <c r="L300" s="98">
        <v>0</v>
      </c>
      <c r="M300" s="194"/>
      <c r="N300" s="98">
        <v>0</v>
      </c>
      <c r="O300" s="22"/>
      <c r="P300" s="98">
        <v>0</v>
      </c>
      <c r="Q300" s="23"/>
      <c r="R300" s="22">
        <v>15703.025160000016</v>
      </c>
      <c r="S300" s="194"/>
      <c r="T300" s="98">
        <v>15127.84506</v>
      </c>
    </row>
    <row r="301" spans="1:20" x14ac:dyDescent="0.25">
      <c r="A301" s="12">
        <v>4</v>
      </c>
      <c r="B301" s="15"/>
      <c r="C301" s="11">
        <v>34232</v>
      </c>
      <c r="D301" s="5" t="s">
        <v>92</v>
      </c>
      <c r="F301" s="98">
        <v>41339.893114999963</v>
      </c>
      <c r="G301" s="6"/>
      <c r="H301" s="98">
        <v>8065.1194000000005</v>
      </c>
      <c r="I301" s="23"/>
      <c r="J301" s="98">
        <v>-1197.0979</v>
      </c>
      <c r="K301" s="194"/>
      <c r="L301" s="98">
        <v>-1225</v>
      </c>
      <c r="M301" s="194"/>
      <c r="N301" s="98">
        <v>0</v>
      </c>
      <c r="O301" s="22"/>
      <c r="P301" s="98">
        <v>0</v>
      </c>
      <c r="Q301" s="23"/>
      <c r="R301" s="22">
        <v>46982.914614999965</v>
      </c>
      <c r="S301" s="194"/>
      <c r="T301" s="98">
        <v>44248.025609999997</v>
      </c>
    </row>
    <row r="302" spans="1:20" x14ac:dyDescent="0.25">
      <c r="A302" s="12">
        <v>5</v>
      </c>
      <c r="B302" s="15"/>
      <c r="C302" s="11">
        <v>34332</v>
      </c>
      <c r="D302" s="5" t="s">
        <v>93</v>
      </c>
      <c r="F302" s="98">
        <v>127467.80104499994</v>
      </c>
      <c r="G302" s="6"/>
      <c r="H302" s="98">
        <v>17642.310219999999</v>
      </c>
      <c r="I302" s="23"/>
      <c r="J302" s="98">
        <v>-1197.0979</v>
      </c>
      <c r="K302" s="194"/>
      <c r="L302" s="98">
        <v>-1225</v>
      </c>
      <c r="M302" s="194"/>
      <c r="N302" s="98">
        <v>0</v>
      </c>
      <c r="O302" s="22"/>
      <c r="P302" s="98">
        <v>0</v>
      </c>
      <c r="Q302" s="23"/>
      <c r="R302" s="22">
        <v>142688.01336499996</v>
      </c>
      <c r="S302" s="194"/>
      <c r="T302" s="98">
        <v>135165.19752000002</v>
      </c>
    </row>
    <row r="303" spans="1:20" x14ac:dyDescent="0.25">
      <c r="A303" s="12">
        <v>6</v>
      </c>
      <c r="B303" s="15"/>
      <c r="C303" s="11">
        <v>34532</v>
      </c>
      <c r="D303" s="5" t="s">
        <v>59</v>
      </c>
      <c r="F303" s="98">
        <v>25733.846520000025</v>
      </c>
      <c r="G303" s="6"/>
      <c r="H303" s="98">
        <v>1600.2124799999999</v>
      </c>
      <c r="I303" s="23"/>
      <c r="J303" s="98">
        <v>0</v>
      </c>
      <c r="K303" s="194"/>
      <c r="L303" s="98">
        <v>0</v>
      </c>
      <c r="M303" s="194"/>
      <c r="N303" s="98">
        <v>0</v>
      </c>
      <c r="O303" s="22"/>
      <c r="P303" s="98">
        <v>0</v>
      </c>
      <c r="Q303" s="23"/>
      <c r="R303" s="22">
        <v>27334.059000000023</v>
      </c>
      <c r="S303" s="194"/>
      <c r="T303" s="98">
        <v>26533.95276</v>
      </c>
    </row>
    <row r="304" spans="1:20" x14ac:dyDescent="0.25">
      <c r="A304" s="12">
        <v>7</v>
      </c>
      <c r="B304" s="15"/>
      <c r="C304" s="11">
        <v>34632</v>
      </c>
      <c r="D304" s="5" t="s">
        <v>60</v>
      </c>
      <c r="F304" s="98">
        <v>853.78874000000019</v>
      </c>
      <c r="G304" s="6"/>
      <c r="H304" s="98">
        <v>60.261480000000006</v>
      </c>
      <c r="I304" s="23"/>
      <c r="J304" s="98">
        <v>0</v>
      </c>
      <c r="K304" s="194"/>
      <c r="L304" s="98">
        <v>0</v>
      </c>
      <c r="M304" s="194"/>
      <c r="N304" s="98">
        <v>0</v>
      </c>
      <c r="O304" s="22"/>
      <c r="P304" s="98">
        <v>0</v>
      </c>
      <c r="Q304" s="23"/>
      <c r="R304" s="22">
        <v>914.05022000000019</v>
      </c>
      <c r="S304" s="194"/>
      <c r="T304" s="98">
        <v>883.91948000000002</v>
      </c>
    </row>
    <row r="305" spans="1:20" x14ac:dyDescent="0.25">
      <c r="A305" s="12">
        <v>8</v>
      </c>
      <c r="B305" s="15"/>
      <c r="C305" s="12"/>
      <c r="D305" s="7" t="s">
        <v>125</v>
      </c>
      <c r="F305" s="25">
        <v>209947.99437999993</v>
      </c>
      <c r="H305" s="25">
        <v>28518.263779999997</v>
      </c>
      <c r="I305" s="26"/>
      <c r="J305" s="25">
        <v>-2394.1958</v>
      </c>
      <c r="K305" s="26"/>
      <c r="L305" s="25">
        <v>-2450</v>
      </c>
      <c r="M305" s="26"/>
      <c r="N305" s="25">
        <v>0</v>
      </c>
      <c r="O305" s="195"/>
      <c r="P305" s="25">
        <v>0</v>
      </c>
      <c r="Q305" s="26"/>
      <c r="R305" s="25">
        <v>233622.06235999995</v>
      </c>
      <c r="S305" s="26"/>
      <c r="T305" s="25">
        <v>221958.94043000005</v>
      </c>
    </row>
    <row r="306" spans="1:20" x14ac:dyDescent="0.25">
      <c r="A306" s="12">
        <v>9</v>
      </c>
      <c r="B306" s="15"/>
      <c r="Q306" s="6"/>
    </row>
    <row r="307" spans="1:20" x14ac:dyDescent="0.25">
      <c r="A307" s="12">
        <v>10</v>
      </c>
      <c r="B307" s="15"/>
      <c r="C307" s="12"/>
      <c r="D307" s="7" t="s">
        <v>126</v>
      </c>
      <c r="I307" s="28"/>
      <c r="K307" s="28"/>
      <c r="M307" s="28"/>
      <c r="Q307" s="28"/>
      <c r="S307" s="28"/>
    </row>
    <row r="308" spans="1:20" x14ac:dyDescent="0.25">
      <c r="A308" s="12">
        <v>11</v>
      </c>
      <c r="B308" s="15"/>
      <c r="C308" s="11">
        <v>34133</v>
      </c>
      <c r="D308" s="5" t="s">
        <v>56</v>
      </c>
      <c r="F308" s="98">
        <v>75.171190000000038</v>
      </c>
      <c r="G308" s="6"/>
      <c r="H308" s="98">
        <v>27.8292</v>
      </c>
      <c r="I308" s="23"/>
      <c r="J308" s="98">
        <v>0</v>
      </c>
      <c r="K308" s="194"/>
      <c r="L308" s="98">
        <v>0</v>
      </c>
      <c r="M308" s="194"/>
      <c r="N308" s="98">
        <v>0</v>
      </c>
      <c r="O308" s="22"/>
      <c r="P308" s="98">
        <v>0</v>
      </c>
      <c r="Q308" s="23"/>
      <c r="R308" s="22">
        <v>103.00039000000004</v>
      </c>
      <c r="S308" s="194"/>
      <c r="T308" s="98">
        <v>89.085789999999989</v>
      </c>
    </row>
    <row r="309" spans="1:20" x14ac:dyDescent="0.25">
      <c r="A309" s="12">
        <v>12</v>
      </c>
      <c r="B309" s="15"/>
      <c r="C309" s="11">
        <v>34233</v>
      </c>
      <c r="D309" s="5" t="s">
        <v>92</v>
      </c>
      <c r="F309" s="98">
        <v>1093.3202199999992</v>
      </c>
      <c r="G309" s="6"/>
      <c r="H309" s="98">
        <v>151.84320000000002</v>
      </c>
      <c r="I309" s="23"/>
      <c r="J309" s="98">
        <v>0</v>
      </c>
      <c r="K309" s="194"/>
      <c r="L309" s="98">
        <v>0</v>
      </c>
      <c r="M309" s="194"/>
      <c r="N309" s="98">
        <v>0</v>
      </c>
      <c r="O309" s="22"/>
      <c r="P309" s="98">
        <v>0</v>
      </c>
      <c r="Q309" s="23"/>
      <c r="R309" s="22">
        <v>1245.1634199999992</v>
      </c>
      <c r="S309" s="194"/>
      <c r="T309" s="98">
        <v>1169.24182</v>
      </c>
    </row>
    <row r="310" spans="1:20" x14ac:dyDescent="0.25">
      <c r="A310" s="12">
        <v>13</v>
      </c>
      <c r="B310" s="15"/>
      <c r="C310" s="11">
        <v>34333</v>
      </c>
      <c r="D310" s="5" t="s">
        <v>93</v>
      </c>
      <c r="F310" s="98">
        <v>9023.4204900000059</v>
      </c>
      <c r="G310" s="6"/>
      <c r="H310" s="98">
        <v>356.16300000000001</v>
      </c>
      <c r="I310" s="23"/>
      <c r="J310" s="98">
        <v>0</v>
      </c>
      <c r="K310" s="194"/>
      <c r="L310" s="98">
        <v>0</v>
      </c>
      <c r="M310" s="194"/>
      <c r="N310" s="98">
        <v>0</v>
      </c>
      <c r="O310" s="22"/>
      <c r="P310" s="98">
        <v>0</v>
      </c>
      <c r="Q310" s="23"/>
      <c r="R310" s="22">
        <v>9379.5834900000063</v>
      </c>
      <c r="S310" s="194"/>
      <c r="T310" s="98">
        <v>9201.5019900000007</v>
      </c>
    </row>
    <row r="311" spans="1:20" x14ac:dyDescent="0.25">
      <c r="A311" s="12">
        <v>14</v>
      </c>
      <c r="B311" s="15"/>
      <c r="C311" s="11">
        <v>34533</v>
      </c>
      <c r="D311" s="5" t="s">
        <v>59</v>
      </c>
      <c r="F311" s="98">
        <v>6497.5046499999926</v>
      </c>
      <c r="G311" s="6"/>
      <c r="H311" s="98">
        <v>364.27668</v>
      </c>
      <c r="I311" s="23"/>
      <c r="J311" s="98">
        <v>0</v>
      </c>
      <c r="K311" s="194"/>
      <c r="L311" s="98">
        <v>0</v>
      </c>
      <c r="M311" s="194"/>
      <c r="N311" s="98">
        <v>0</v>
      </c>
      <c r="O311" s="22"/>
      <c r="P311" s="98">
        <v>0</v>
      </c>
      <c r="Q311" s="23"/>
      <c r="R311" s="22">
        <v>6861.7813299999925</v>
      </c>
      <c r="S311" s="194"/>
      <c r="T311" s="98">
        <v>6679.6429900000003</v>
      </c>
    </row>
    <row r="312" spans="1:20" x14ac:dyDescent="0.25">
      <c r="A312" s="12">
        <v>15</v>
      </c>
      <c r="B312" s="15"/>
      <c r="C312" s="11">
        <v>34633</v>
      </c>
      <c r="D312" s="5" t="s">
        <v>60</v>
      </c>
      <c r="F312" s="98">
        <v>0.48696000000000011</v>
      </c>
      <c r="G312" s="6"/>
      <c r="H312" s="98">
        <v>2.5920000000000002E-2</v>
      </c>
      <c r="I312" s="23"/>
      <c r="J312" s="98">
        <v>0</v>
      </c>
      <c r="K312" s="194"/>
      <c r="L312" s="98">
        <v>0</v>
      </c>
      <c r="M312" s="194"/>
      <c r="N312" s="98">
        <v>0</v>
      </c>
      <c r="O312" s="22"/>
      <c r="P312" s="98">
        <v>0</v>
      </c>
      <c r="Q312" s="23"/>
      <c r="R312" s="22">
        <v>0.51288000000000011</v>
      </c>
      <c r="S312" s="194"/>
      <c r="T312" s="98">
        <v>0.49992000000000003</v>
      </c>
    </row>
    <row r="313" spans="1:20" x14ac:dyDescent="0.25">
      <c r="A313" s="12">
        <v>16</v>
      </c>
      <c r="B313" s="15"/>
      <c r="D313" s="7" t="s">
        <v>127</v>
      </c>
      <c r="F313" s="25">
        <v>16689.903509999996</v>
      </c>
      <c r="H313" s="25">
        <v>900.13800000000015</v>
      </c>
      <c r="I313" s="26"/>
      <c r="J313" s="25">
        <v>0</v>
      </c>
      <c r="K313" s="26"/>
      <c r="L313" s="25">
        <v>0</v>
      </c>
      <c r="M313" s="26"/>
      <c r="N313" s="25">
        <v>0</v>
      </c>
      <c r="O313" s="195"/>
      <c r="P313" s="25">
        <v>0</v>
      </c>
      <c r="Q313" s="26"/>
      <c r="R313" s="25">
        <v>17590.041509999999</v>
      </c>
      <c r="S313" s="26"/>
      <c r="T313" s="25">
        <v>17139.97251</v>
      </c>
    </row>
    <row r="314" spans="1:20" x14ac:dyDescent="0.25">
      <c r="A314" s="12">
        <v>17</v>
      </c>
      <c r="B314" s="15"/>
      <c r="Q314" s="6"/>
    </row>
    <row r="315" spans="1:20" x14ac:dyDescent="0.25">
      <c r="A315" s="12">
        <v>18</v>
      </c>
      <c r="B315" s="15"/>
      <c r="C315" s="12"/>
      <c r="D315" s="7" t="s">
        <v>128</v>
      </c>
      <c r="I315" s="28"/>
      <c r="K315" s="28"/>
      <c r="M315" s="28"/>
      <c r="Q315" s="28"/>
      <c r="S315" s="28"/>
    </row>
    <row r="316" spans="1:20" x14ac:dyDescent="0.25">
      <c r="A316" s="12">
        <v>19</v>
      </c>
      <c r="B316" s="15"/>
      <c r="C316" s="11">
        <v>34134</v>
      </c>
      <c r="D316" s="5" t="s">
        <v>56</v>
      </c>
      <c r="F316" s="98">
        <v>-73.139029999999934</v>
      </c>
      <c r="G316" s="6"/>
      <c r="H316" s="98">
        <v>14.661239999999999</v>
      </c>
      <c r="I316" s="23"/>
      <c r="J316" s="98">
        <v>0</v>
      </c>
      <c r="K316" s="194"/>
      <c r="L316" s="98">
        <v>0</v>
      </c>
      <c r="M316" s="194"/>
      <c r="N316" s="98">
        <v>0</v>
      </c>
      <c r="O316" s="22"/>
      <c r="P316" s="98">
        <v>0</v>
      </c>
      <c r="Q316" s="23"/>
      <c r="R316" s="22">
        <v>-58.477789999999935</v>
      </c>
      <c r="S316" s="194"/>
      <c r="T316" s="98">
        <v>-65.808410000000009</v>
      </c>
    </row>
    <row r="317" spans="1:20" x14ac:dyDescent="0.25">
      <c r="A317" s="12">
        <v>20</v>
      </c>
      <c r="B317" s="15"/>
      <c r="C317" s="11">
        <v>34234</v>
      </c>
      <c r="D317" s="5" t="s">
        <v>92</v>
      </c>
      <c r="F317" s="98">
        <v>1414.6283200000016</v>
      </c>
      <c r="G317" s="6"/>
      <c r="H317" s="98">
        <v>95.093159999999997</v>
      </c>
      <c r="I317" s="23"/>
      <c r="J317" s="98">
        <v>0</v>
      </c>
      <c r="K317" s="194"/>
      <c r="L317" s="98">
        <v>0</v>
      </c>
      <c r="M317" s="194"/>
      <c r="N317" s="98">
        <v>0</v>
      </c>
      <c r="O317" s="22"/>
      <c r="P317" s="98">
        <v>0</v>
      </c>
      <c r="Q317" s="23"/>
      <c r="R317" s="22">
        <v>1509.7214800000015</v>
      </c>
      <c r="S317" s="194"/>
      <c r="T317" s="98">
        <v>1462.1749</v>
      </c>
    </row>
    <row r="318" spans="1:20" x14ac:dyDescent="0.25">
      <c r="A318" s="12">
        <v>21</v>
      </c>
      <c r="B318" s="15"/>
      <c r="C318" s="11">
        <v>34334</v>
      </c>
      <c r="D318" s="5" t="s">
        <v>93</v>
      </c>
      <c r="F318" s="98">
        <v>9491.777740000005</v>
      </c>
      <c r="G318" s="6"/>
      <c r="H318" s="98">
        <v>329.06819999999999</v>
      </c>
      <c r="I318" s="23"/>
      <c r="J318" s="98">
        <v>0</v>
      </c>
      <c r="K318" s="194"/>
      <c r="L318" s="98">
        <v>0</v>
      </c>
      <c r="M318" s="194"/>
      <c r="N318" s="98">
        <v>0</v>
      </c>
      <c r="O318" s="22"/>
      <c r="P318" s="98">
        <v>0</v>
      </c>
      <c r="Q318" s="23"/>
      <c r="R318" s="22">
        <v>9820.8459400000047</v>
      </c>
      <c r="S318" s="194"/>
      <c r="T318" s="98">
        <v>9656.3118400000003</v>
      </c>
    </row>
    <row r="319" spans="1:20" x14ac:dyDescent="0.25">
      <c r="A319" s="12">
        <v>22</v>
      </c>
      <c r="B319" s="15"/>
      <c r="C319" s="11">
        <v>34534</v>
      </c>
      <c r="D319" s="5" t="s">
        <v>59</v>
      </c>
      <c r="F319" s="98">
        <v>2059.9009699999992</v>
      </c>
      <c r="G319" s="6"/>
      <c r="H319" s="98">
        <v>101.8032</v>
      </c>
      <c r="I319" s="23"/>
      <c r="J319" s="98">
        <v>0</v>
      </c>
      <c r="K319" s="194"/>
      <c r="L319" s="98">
        <v>0</v>
      </c>
      <c r="M319" s="194"/>
      <c r="N319" s="98">
        <v>0</v>
      </c>
      <c r="O319" s="22"/>
      <c r="P319" s="98">
        <v>0</v>
      </c>
      <c r="Q319" s="23"/>
      <c r="R319" s="22">
        <v>2161.7041699999991</v>
      </c>
      <c r="S319" s="194"/>
      <c r="T319" s="98">
        <v>2110.8025699999998</v>
      </c>
    </row>
    <row r="320" spans="1:20" x14ac:dyDescent="0.25">
      <c r="A320" s="12">
        <v>23</v>
      </c>
      <c r="B320" s="15"/>
      <c r="C320" s="11">
        <v>34634</v>
      </c>
      <c r="D320" s="5" t="s">
        <v>60</v>
      </c>
      <c r="F320" s="98">
        <v>0.48696000000000011</v>
      </c>
      <c r="G320" s="6"/>
      <c r="H320" s="98">
        <v>2.5920000000000002E-2</v>
      </c>
      <c r="I320" s="23"/>
      <c r="J320" s="98">
        <v>0</v>
      </c>
      <c r="K320" s="194"/>
      <c r="L320" s="98">
        <v>0</v>
      </c>
      <c r="M320" s="194"/>
      <c r="N320" s="98">
        <v>0</v>
      </c>
      <c r="O320" s="22"/>
      <c r="P320" s="98">
        <v>0</v>
      </c>
      <c r="Q320" s="23"/>
      <c r="R320" s="22">
        <v>0.51288000000000011</v>
      </c>
      <c r="S320" s="194"/>
      <c r="T320" s="98">
        <v>0.49992000000000003</v>
      </c>
    </row>
    <row r="321" spans="1:20" x14ac:dyDescent="0.25">
      <c r="A321" s="12">
        <v>24</v>
      </c>
      <c r="B321" s="15"/>
      <c r="C321" s="12"/>
      <c r="D321" s="7" t="s">
        <v>129</v>
      </c>
      <c r="F321" s="25">
        <v>12893.654960000005</v>
      </c>
      <c r="H321" s="25">
        <v>540.65172000000007</v>
      </c>
      <c r="I321" s="26"/>
      <c r="J321" s="25">
        <v>0</v>
      </c>
      <c r="K321" s="26"/>
      <c r="L321" s="25">
        <v>0</v>
      </c>
      <c r="M321" s="26"/>
      <c r="N321" s="25">
        <v>0</v>
      </c>
      <c r="O321" s="195"/>
      <c r="P321" s="25">
        <v>0</v>
      </c>
      <c r="Q321" s="26"/>
      <c r="R321" s="25">
        <v>13434.306680000005</v>
      </c>
      <c r="S321" s="26"/>
      <c r="T321" s="25">
        <v>13163.980820000001</v>
      </c>
    </row>
    <row r="322" spans="1:20" x14ac:dyDescent="0.25">
      <c r="A322" s="12">
        <v>25</v>
      </c>
      <c r="B322" s="15"/>
      <c r="Q322" s="6"/>
    </row>
    <row r="323" spans="1:20" x14ac:dyDescent="0.25">
      <c r="A323" s="12">
        <v>26</v>
      </c>
      <c r="B323" s="15"/>
      <c r="C323" s="37"/>
      <c r="D323" s="7" t="s">
        <v>130</v>
      </c>
      <c r="E323" s="12"/>
      <c r="F323" s="47"/>
      <c r="G323" s="47"/>
      <c r="H323" s="47"/>
      <c r="I323" s="53"/>
      <c r="J323" s="47"/>
      <c r="K323" s="53"/>
      <c r="L323" s="53"/>
      <c r="M323" s="11"/>
      <c r="N323" s="11"/>
      <c r="O323" s="11"/>
      <c r="P323" s="11"/>
      <c r="Q323" s="44"/>
      <c r="R323" s="11"/>
      <c r="S323" s="11"/>
      <c r="T323" s="11"/>
    </row>
    <row r="324" spans="1:20" x14ac:dyDescent="0.25">
      <c r="A324" s="12">
        <v>27</v>
      </c>
      <c r="B324" s="15"/>
      <c r="C324" s="11">
        <v>34135</v>
      </c>
      <c r="D324" s="5" t="s">
        <v>56</v>
      </c>
      <c r="E324" s="12"/>
      <c r="F324" s="98">
        <v>-27.676379999999998</v>
      </c>
      <c r="G324" s="6"/>
      <c r="H324" s="98">
        <v>38.545319999999997</v>
      </c>
      <c r="I324" s="23"/>
      <c r="J324" s="98">
        <v>0</v>
      </c>
      <c r="K324" s="194"/>
      <c r="L324" s="98">
        <v>0</v>
      </c>
      <c r="M324" s="194"/>
      <c r="N324" s="98">
        <v>0</v>
      </c>
      <c r="O324" s="22"/>
      <c r="P324" s="98">
        <v>0</v>
      </c>
      <c r="Q324" s="23"/>
      <c r="R324" s="22">
        <v>10.868939999999998</v>
      </c>
      <c r="S324" s="194"/>
      <c r="T324" s="98">
        <v>-8.4037199999999999</v>
      </c>
    </row>
    <row r="325" spans="1:20" x14ac:dyDescent="0.25">
      <c r="A325" s="12">
        <v>28</v>
      </c>
      <c r="B325" s="15"/>
      <c r="C325" s="11">
        <v>34235</v>
      </c>
      <c r="D325" s="5" t="s">
        <v>92</v>
      </c>
      <c r="E325" s="12"/>
      <c r="F325" s="98">
        <v>844.70081000000027</v>
      </c>
      <c r="G325" s="6"/>
      <c r="H325" s="98">
        <v>67.851960000000005</v>
      </c>
      <c r="I325" s="23"/>
      <c r="J325" s="98">
        <v>0</v>
      </c>
      <c r="K325" s="194"/>
      <c r="L325" s="98">
        <v>0</v>
      </c>
      <c r="M325" s="194"/>
      <c r="N325" s="98">
        <v>0</v>
      </c>
      <c r="O325" s="22"/>
      <c r="P325" s="98">
        <v>0</v>
      </c>
      <c r="Q325" s="23"/>
      <c r="R325" s="22">
        <v>912.55277000000024</v>
      </c>
      <c r="S325" s="194"/>
      <c r="T325" s="98">
        <v>878.62679000000003</v>
      </c>
    </row>
    <row r="326" spans="1:20" x14ac:dyDescent="0.25">
      <c r="A326" s="12">
        <v>29</v>
      </c>
      <c r="B326" s="15"/>
      <c r="C326" s="11">
        <v>34335</v>
      </c>
      <c r="D326" s="5" t="s">
        <v>93</v>
      </c>
      <c r="E326" s="12"/>
      <c r="F326" s="98">
        <v>11929.082480000001</v>
      </c>
      <c r="G326" s="6"/>
      <c r="H326" s="98">
        <v>389.19623999999999</v>
      </c>
      <c r="I326" s="23"/>
      <c r="J326" s="98">
        <v>0</v>
      </c>
      <c r="K326" s="194"/>
      <c r="L326" s="98">
        <v>0</v>
      </c>
      <c r="M326" s="194"/>
      <c r="N326" s="98">
        <v>0</v>
      </c>
      <c r="O326" s="22"/>
      <c r="P326" s="98">
        <v>0</v>
      </c>
      <c r="Q326" s="23"/>
      <c r="R326" s="22">
        <v>12318.27872</v>
      </c>
      <c r="S326" s="194"/>
      <c r="T326" s="98">
        <v>12123.6806</v>
      </c>
    </row>
    <row r="327" spans="1:20" x14ac:dyDescent="0.25">
      <c r="A327" s="12">
        <v>30</v>
      </c>
      <c r="B327" s="15"/>
      <c r="C327" s="11">
        <v>34535</v>
      </c>
      <c r="D327" s="5" t="s">
        <v>59</v>
      </c>
      <c r="E327" s="12"/>
      <c r="F327" s="98">
        <v>5186.2953899999929</v>
      </c>
      <c r="G327" s="6"/>
      <c r="H327" s="98">
        <v>183.19188</v>
      </c>
      <c r="I327" s="23"/>
      <c r="J327" s="98">
        <v>0</v>
      </c>
      <c r="K327" s="194"/>
      <c r="L327" s="98">
        <v>0</v>
      </c>
      <c r="M327" s="194"/>
      <c r="N327" s="98">
        <v>0</v>
      </c>
      <c r="O327" s="22"/>
      <c r="P327" s="98">
        <v>0</v>
      </c>
      <c r="Q327" s="23"/>
      <c r="R327" s="22">
        <v>5369.4872699999933</v>
      </c>
      <c r="S327" s="194"/>
      <c r="T327" s="98">
        <v>5277.8913300000004</v>
      </c>
    </row>
    <row r="328" spans="1:20" x14ac:dyDescent="0.25">
      <c r="A328" s="12">
        <v>31</v>
      </c>
      <c r="B328" s="15"/>
      <c r="C328" s="11">
        <v>34635</v>
      </c>
      <c r="D328" s="5" t="s">
        <v>60</v>
      </c>
      <c r="F328" s="98">
        <v>0</v>
      </c>
      <c r="G328" s="6"/>
      <c r="H328" s="98">
        <v>0</v>
      </c>
      <c r="I328" s="23"/>
      <c r="J328" s="98">
        <v>0</v>
      </c>
      <c r="K328" s="194"/>
      <c r="L328" s="98">
        <v>0</v>
      </c>
      <c r="M328" s="194"/>
      <c r="N328" s="98">
        <v>0</v>
      </c>
      <c r="O328" s="22"/>
      <c r="P328" s="98">
        <v>0</v>
      </c>
      <c r="Q328" s="23"/>
      <c r="R328" s="22">
        <v>0</v>
      </c>
      <c r="S328" s="194"/>
      <c r="T328" s="98">
        <v>0</v>
      </c>
    </row>
    <row r="329" spans="1:20" x14ac:dyDescent="0.25">
      <c r="A329" s="12">
        <v>32</v>
      </c>
      <c r="B329" s="15"/>
      <c r="C329" s="12"/>
      <c r="D329" s="7" t="s">
        <v>131</v>
      </c>
      <c r="E329" s="12"/>
      <c r="F329" s="25">
        <v>17932.402299999994</v>
      </c>
      <c r="H329" s="25">
        <v>678.78539999999998</v>
      </c>
      <c r="I329" s="26"/>
      <c r="J329" s="25">
        <v>0</v>
      </c>
      <c r="K329" s="26"/>
      <c r="L329" s="25">
        <v>0</v>
      </c>
      <c r="M329" s="26"/>
      <c r="N329" s="25">
        <v>0</v>
      </c>
      <c r="O329" s="195"/>
      <c r="P329" s="25">
        <v>0</v>
      </c>
      <c r="Q329" s="26"/>
      <c r="R329" s="25">
        <v>18611.187699999995</v>
      </c>
      <c r="S329" s="26"/>
      <c r="T329" s="25">
        <v>18271.794999999998</v>
      </c>
    </row>
    <row r="330" spans="1:20" x14ac:dyDescent="0.25">
      <c r="A330" s="12">
        <v>33</v>
      </c>
      <c r="B330" s="15"/>
      <c r="Q330" s="6"/>
    </row>
    <row r="331" spans="1:20" x14ac:dyDescent="0.25">
      <c r="A331" s="12">
        <v>34</v>
      </c>
      <c r="B331" s="15"/>
      <c r="C331" s="12"/>
      <c r="D331" s="7" t="s">
        <v>132</v>
      </c>
      <c r="I331" s="28"/>
      <c r="K331" s="28"/>
      <c r="M331" s="28"/>
      <c r="Q331" s="28"/>
    </row>
    <row r="332" spans="1:20" x14ac:dyDescent="0.25">
      <c r="A332" s="12">
        <v>35</v>
      </c>
      <c r="B332" s="15"/>
      <c r="C332" s="11">
        <v>34136</v>
      </c>
      <c r="D332" s="5" t="s">
        <v>56</v>
      </c>
      <c r="F332" s="98">
        <v>695.08772000000113</v>
      </c>
      <c r="G332" s="6"/>
      <c r="H332" s="98">
        <v>96.155640000000005</v>
      </c>
      <c r="I332" s="23"/>
      <c r="J332" s="98">
        <v>0</v>
      </c>
      <c r="K332" s="194"/>
      <c r="L332" s="98">
        <v>0</v>
      </c>
      <c r="M332" s="194"/>
      <c r="N332" s="98">
        <v>0</v>
      </c>
      <c r="O332" s="22"/>
      <c r="P332" s="98">
        <v>0</v>
      </c>
      <c r="Q332" s="23"/>
      <c r="R332" s="22">
        <v>791.24336000000108</v>
      </c>
      <c r="S332" s="194"/>
      <c r="T332" s="98">
        <v>743.16554000000008</v>
      </c>
    </row>
    <row r="333" spans="1:20" x14ac:dyDescent="0.25">
      <c r="A333" s="12">
        <v>36</v>
      </c>
      <c r="B333" s="15"/>
      <c r="C333" s="11">
        <v>34236</v>
      </c>
      <c r="D333" s="5" t="s">
        <v>92</v>
      </c>
      <c r="F333" s="98">
        <v>635.39815999999917</v>
      </c>
      <c r="G333" s="6"/>
      <c r="H333" s="98">
        <v>44.38608</v>
      </c>
      <c r="I333" s="23"/>
      <c r="J333" s="98">
        <v>0</v>
      </c>
      <c r="K333" s="194"/>
      <c r="L333" s="98">
        <v>0</v>
      </c>
      <c r="M333" s="194"/>
      <c r="N333" s="98">
        <v>0</v>
      </c>
      <c r="O333" s="22"/>
      <c r="P333" s="98">
        <v>0</v>
      </c>
      <c r="Q333" s="23"/>
      <c r="R333" s="22">
        <v>679.78423999999916</v>
      </c>
      <c r="S333" s="194"/>
      <c r="T333" s="98">
        <v>657.59119999999996</v>
      </c>
    </row>
    <row r="334" spans="1:20" x14ac:dyDescent="0.25">
      <c r="A334" s="12">
        <v>37</v>
      </c>
      <c r="B334" s="15"/>
      <c r="C334" s="11">
        <v>34336</v>
      </c>
      <c r="D334" s="5" t="s">
        <v>93</v>
      </c>
      <c r="F334" s="98">
        <v>11493.965270000008</v>
      </c>
      <c r="G334" s="6"/>
      <c r="H334" s="98">
        <v>315.75767999999999</v>
      </c>
      <c r="I334" s="23"/>
      <c r="J334" s="98">
        <v>0</v>
      </c>
      <c r="K334" s="194"/>
      <c r="L334" s="98">
        <v>0</v>
      </c>
      <c r="M334" s="194"/>
      <c r="N334" s="98">
        <v>0</v>
      </c>
      <c r="O334" s="22"/>
      <c r="P334" s="98">
        <v>0</v>
      </c>
      <c r="Q334" s="23"/>
      <c r="R334" s="22">
        <v>11809.722950000008</v>
      </c>
      <c r="S334" s="194"/>
      <c r="T334" s="98">
        <v>11651.84411</v>
      </c>
    </row>
    <row r="335" spans="1:20" x14ac:dyDescent="0.25">
      <c r="A335" s="12">
        <v>38</v>
      </c>
      <c r="B335" s="15"/>
      <c r="C335" s="11">
        <v>34536</v>
      </c>
      <c r="D335" s="5" t="s">
        <v>59</v>
      </c>
      <c r="F335" s="98">
        <v>7179.1434200000058</v>
      </c>
      <c r="G335" s="6"/>
      <c r="H335" s="98">
        <v>345.9162</v>
      </c>
      <c r="I335" s="23"/>
      <c r="J335" s="98">
        <v>0</v>
      </c>
      <c r="K335" s="194"/>
      <c r="L335" s="98">
        <v>0</v>
      </c>
      <c r="M335" s="194"/>
      <c r="N335" s="98">
        <v>0</v>
      </c>
      <c r="O335" s="22"/>
      <c r="P335" s="98">
        <v>0</v>
      </c>
      <c r="Q335" s="23"/>
      <c r="R335" s="22">
        <v>7525.0596200000055</v>
      </c>
      <c r="S335" s="194"/>
      <c r="T335" s="98">
        <v>7352.1015199999993</v>
      </c>
    </row>
    <row r="336" spans="1:20" x14ac:dyDescent="0.25">
      <c r="A336" s="12">
        <v>39</v>
      </c>
      <c r="B336" s="15"/>
      <c r="C336" s="11">
        <v>34636</v>
      </c>
      <c r="D336" s="5" t="s">
        <v>60</v>
      </c>
      <c r="F336" s="98">
        <v>5.8897200000000103</v>
      </c>
      <c r="G336" s="6"/>
      <c r="H336" s="98">
        <v>0.36384</v>
      </c>
      <c r="I336" s="23"/>
      <c r="J336" s="98">
        <v>0</v>
      </c>
      <c r="K336" s="194"/>
      <c r="L336" s="98">
        <v>0</v>
      </c>
      <c r="M336" s="194"/>
      <c r="N336" s="98">
        <v>0</v>
      </c>
      <c r="O336" s="22"/>
      <c r="P336" s="98">
        <v>0</v>
      </c>
      <c r="Q336" s="23"/>
      <c r="R336" s="22">
        <v>6.25356000000001</v>
      </c>
      <c r="S336" s="194"/>
      <c r="T336" s="98">
        <v>6.0716400000000004</v>
      </c>
    </row>
    <row r="337" spans="1:20" x14ac:dyDescent="0.25">
      <c r="A337" s="12">
        <v>40</v>
      </c>
      <c r="B337" s="15"/>
      <c r="C337" s="12"/>
      <c r="D337" s="7" t="s">
        <v>133</v>
      </c>
      <c r="F337" s="25">
        <v>20009.484290000015</v>
      </c>
      <c r="H337" s="25">
        <v>802.57943999999998</v>
      </c>
      <c r="I337" s="26"/>
      <c r="J337" s="25">
        <v>0</v>
      </c>
      <c r="K337" s="26"/>
      <c r="L337" s="25">
        <v>0</v>
      </c>
      <c r="M337" s="26"/>
      <c r="N337" s="25">
        <v>0</v>
      </c>
      <c r="O337" s="195"/>
      <c r="P337" s="25">
        <v>0</v>
      </c>
      <c r="Q337" s="26"/>
      <c r="R337" s="25">
        <v>20812.063730000013</v>
      </c>
      <c r="T337" s="25">
        <v>20410.774009999997</v>
      </c>
    </row>
    <row r="338" spans="1:20" x14ac:dyDescent="0.25">
      <c r="A338" s="12">
        <v>41</v>
      </c>
      <c r="B338" s="15"/>
      <c r="Q338" s="6"/>
    </row>
    <row r="339" spans="1:20" x14ac:dyDescent="0.25">
      <c r="A339" s="12">
        <v>42</v>
      </c>
      <c r="B339" s="15"/>
      <c r="C339" s="11">
        <v>34637</v>
      </c>
      <c r="D339" s="7" t="s">
        <v>134</v>
      </c>
      <c r="F339" s="98">
        <v>165.01636999999999</v>
      </c>
      <c r="G339" s="6"/>
      <c r="H339" s="98">
        <v>36.68289</v>
      </c>
      <c r="I339" s="23"/>
      <c r="J339" s="98">
        <v>-47.209019999999995</v>
      </c>
      <c r="K339" s="194"/>
      <c r="L339" s="98">
        <v>0</v>
      </c>
      <c r="M339" s="194"/>
      <c r="N339" s="98">
        <v>0</v>
      </c>
      <c r="O339" s="22"/>
      <c r="P339" s="98">
        <v>0</v>
      </c>
      <c r="Q339" s="23"/>
      <c r="R339" s="22">
        <v>154.49023999999997</v>
      </c>
      <c r="S339" s="194"/>
      <c r="T339" s="98">
        <v>169.41617000000002</v>
      </c>
    </row>
    <row r="340" spans="1:20" ht="13.8" thickBot="1" x14ac:dyDescent="0.3">
      <c r="A340" s="12">
        <v>43</v>
      </c>
      <c r="B340" s="15"/>
      <c r="D340" s="5" t="s">
        <v>135</v>
      </c>
      <c r="F340" s="104">
        <v>520031.92218999995</v>
      </c>
      <c r="H340" s="104">
        <v>62677.014869999992</v>
      </c>
      <c r="I340" s="28"/>
      <c r="J340" s="104">
        <v>-13039.938460000001</v>
      </c>
      <c r="K340" s="28"/>
      <c r="L340" s="104">
        <v>-2774.4083000000001</v>
      </c>
      <c r="M340" s="28"/>
      <c r="N340" s="104">
        <v>0</v>
      </c>
      <c r="O340" s="68"/>
      <c r="P340" s="104">
        <v>0</v>
      </c>
      <c r="Q340" s="28"/>
      <c r="R340" s="104">
        <v>566894.59029999992</v>
      </c>
      <c r="T340" s="104">
        <v>543274.0340300001</v>
      </c>
    </row>
    <row r="341" spans="1:20" ht="14.4" thickTop="1" thickBot="1" x14ac:dyDescent="0.3">
      <c r="A341" s="10">
        <v>44</v>
      </c>
      <c r="B341" s="39" t="s">
        <v>70</v>
      </c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99"/>
      <c r="R341" s="4"/>
      <c r="S341" s="4"/>
      <c r="T341" s="4"/>
    </row>
    <row r="342" spans="1:20" x14ac:dyDescent="0.25">
      <c r="A342" s="5" t="s">
        <v>649</v>
      </c>
      <c r="Q342" s="6"/>
      <c r="R342" s="5" t="s">
        <v>650</v>
      </c>
    </row>
    <row r="343" spans="1:20" ht="13.8" thickBot="1" x14ac:dyDescent="0.3">
      <c r="A343" s="4" t="s">
        <v>631</v>
      </c>
      <c r="B343" s="4"/>
      <c r="C343" s="4"/>
      <c r="D343" s="4"/>
      <c r="E343" s="4"/>
      <c r="F343" s="4" t="s">
        <v>632</v>
      </c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99"/>
      <c r="R343" s="4"/>
      <c r="S343" s="4"/>
      <c r="T343" s="4" t="s">
        <v>657</v>
      </c>
    </row>
    <row r="344" spans="1:20" x14ac:dyDescent="0.25">
      <c r="A344" s="5" t="s">
        <v>2</v>
      </c>
      <c r="B344" s="40"/>
      <c r="E344" s="6" t="s">
        <v>3</v>
      </c>
      <c r="F344" s="5" t="s">
        <v>634</v>
      </c>
      <c r="J344" s="8"/>
      <c r="K344" s="8"/>
      <c r="M344" s="8"/>
      <c r="N344" s="8"/>
      <c r="O344" s="8"/>
      <c r="P344" s="8"/>
      <c r="Q344" s="100"/>
      <c r="R344" s="5" t="s">
        <v>5</v>
      </c>
      <c r="T344" s="9"/>
    </row>
    <row r="345" spans="1:20" x14ac:dyDescent="0.25">
      <c r="B345" s="40"/>
      <c r="F345" s="5" t="s">
        <v>635</v>
      </c>
      <c r="J345" s="6"/>
      <c r="K345" s="9"/>
      <c r="N345" s="6"/>
      <c r="O345" s="6"/>
      <c r="P345" s="6"/>
      <c r="Q345" s="6" t="s">
        <v>7</v>
      </c>
      <c r="R345" s="9" t="s">
        <v>8</v>
      </c>
      <c r="T345" s="6"/>
    </row>
    <row r="346" spans="1:20" x14ac:dyDescent="0.25">
      <c r="A346" s="5" t="s">
        <v>9</v>
      </c>
      <c r="B346" s="40"/>
      <c r="F346" s="5" t="s">
        <v>652</v>
      </c>
      <c r="J346" s="6"/>
      <c r="K346" s="9"/>
      <c r="L346" s="6"/>
      <c r="Q346" s="6" t="s">
        <v>652</v>
      </c>
      <c r="R346" s="9" t="s">
        <v>10</v>
      </c>
      <c r="T346" s="6"/>
    </row>
    <row r="347" spans="1:20" x14ac:dyDescent="0.25">
      <c r="B347" s="40"/>
      <c r="F347" s="5" t="s">
        <v>652</v>
      </c>
      <c r="J347" s="6"/>
      <c r="K347" s="9"/>
      <c r="L347" s="6"/>
      <c r="Q347" s="6" t="s">
        <v>652</v>
      </c>
      <c r="R347" s="9" t="s">
        <v>11</v>
      </c>
      <c r="T347" s="6"/>
    </row>
    <row r="348" spans="1:20" x14ac:dyDescent="0.25">
      <c r="B348" s="40"/>
      <c r="J348" s="6"/>
      <c r="K348" s="9"/>
      <c r="L348" s="6"/>
      <c r="Q348" s="6"/>
      <c r="R348" s="9" t="s">
        <v>12</v>
      </c>
      <c r="T348" s="6"/>
    </row>
    <row r="349" spans="1:20" ht="13.8" thickBot="1" x14ac:dyDescent="0.3">
      <c r="A349" s="4" t="s">
        <v>13</v>
      </c>
      <c r="B349" s="41"/>
      <c r="C349" s="4"/>
      <c r="D349" s="4"/>
      <c r="E349" s="4"/>
      <c r="F349" s="4" t="s">
        <v>652</v>
      </c>
      <c r="G349" s="4"/>
      <c r="H349" s="10" t="s">
        <v>636</v>
      </c>
      <c r="I349" s="4"/>
      <c r="J349" s="4"/>
      <c r="K349" s="4"/>
      <c r="L349" s="4"/>
      <c r="M349" s="4"/>
      <c r="N349" s="4"/>
      <c r="O349" s="4"/>
      <c r="P349" s="4"/>
      <c r="Q349" s="99"/>
      <c r="R349" s="4" t="s">
        <v>15</v>
      </c>
      <c r="S349" s="4"/>
      <c r="T349" s="4"/>
    </row>
    <row r="350" spans="1:20" x14ac:dyDescent="0.25"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44"/>
      <c r="R350" s="11"/>
      <c r="S350" s="11"/>
      <c r="T350" s="11"/>
    </row>
    <row r="351" spans="1:20" x14ac:dyDescent="0.25">
      <c r="C351" s="11" t="s">
        <v>17</v>
      </c>
      <c r="D351" s="11" t="s">
        <v>18</v>
      </c>
      <c r="E351" s="11"/>
      <c r="F351" s="11" t="s">
        <v>19</v>
      </c>
      <c r="G351" s="11"/>
      <c r="H351" s="11" t="s">
        <v>20</v>
      </c>
      <c r="I351" s="11"/>
      <c r="J351" s="12" t="s">
        <v>21</v>
      </c>
      <c r="K351" s="12"/>
      <c r="L351" s="11" t="s">
        <v>22</v>
      </c>
      <c r="M351" s="11"/>
      <c r="N351" s="11" t="s">
        <v>23</v>
      </c>
      <c r="O351" s="11"/>
      <c r="P351" s="11" t="s">
        <v>24</v>
      </c>
      <c r="Q351" s="44"/>
      <c r="R351" s="11" t="s">
        <v>25</v>
      </c>
      <c r="S351" s="11"/>
      <c r="T351" s="11" t="s">
        <v>26</v>
      </c>
    </row>
    <row r="352" spans="1:20" x14ac:dyDescent="0.25">
      <c r="C352" s="12" t="s">
        <v>16</v>
      </c>
      <c r="D352" s="12" t="s">
        <v>16</v>
      </c>
      <c r="F352" s="12" t="s">
        <v>637</v>
      </c>
      <c r="G352" s="12"/>
      <c r="H352" s="11" t="s">
        <v>638</v>
      </c>
      <c r="I352" s="12"/>
      <c r="J352" s="11"/>
      <c r="K352" s="12"/>
      <c r="L352" s="12"/>
      <c r="M352" s="12"/>
      <c r="Q352" s="6"/>
      <c r="R352" s="12" t="s">
        <v>637</v>
      </c>
      <c r="T352" s="12"/>
    </row>
    <row r="353" spans="1:20" x14ac:dyDescent="0.25">
      <c r="A353" s="12" t="s">
        <v>31</v>
      </c>
      <c r="B353" s="12"/>
      <c r="C353" s="12" t="s">
        <v>32</v>
      </c>
      <c r="D353" s="12" t="s">
        <v>32</v>
      </c>
      <c r="E353" s="11"/>
      <c r="F353" s="12" t="s">
        <v>639</v>
      </c>
      <c r="G353" s="12"/>
      <c r="H353" s="12" t="s">
        <v>639</v>
      </c>
      <c r="I353" s="12"/>
      <c r="J353" s="12"/>
      <c r="K353" s="11"/>
      <c r="L353" s="12" t="s">
        <v>640</v>
      </c>
      <c r="M353" s="9"/>
      <c r="N353" s="12" t="s">
        <v>640</v>
      </c>
      <c r="O353" s="12"/>
      <c r="P353" s="12" t="s">
        <v>641</v>
      </c>
      <c r="Q353" s="44"/>
      <c r="R353" s="11" t="s">
        <v>639</v>
      </c>
      <c r="S353" s="11"/>
      <c r="T353" s="12" t="s">
        <v>33</v>
      </c>
    </row>
    <row r="354" spans="1:20" ht="13.8" thickBot="1" x14ac:dyDescent="0.3">
      <c r="A354" s="10" t="s">
        <v>35</v>
      </c>
      <c r="B354" s="10"/>
      <c r="C354" s="10" t="s">
        <v>36</v>
      </c>
      <c r="D354" s="10" t="s">
        <v>37</v>
      </c>
      <c r="E354" s="10"/>
      <c r="F354" s="13" t="s">
        <v>642</v>
      </c>
      <c r="G354" s="13"/>
      <c r="H354" s="13" t="s">
        <v>643</v>
      </c>
      <c r="I354" s="192"/>
      <c r="J354" s="13" t="s">
        <v>644</v>
      </c>
      <c r="K354" s="192"/>
      <c r="L354" s="192" t="s">
        <v>645</v>
      </c>
      <c r="M354" s="14"/>
      <c r="N354" s="14" t="s">
        <v>646</v>
      </c>
      <c r="O354" s="14"/>
      <c r="P354" s="14" t="s">
        <v>647</v>
      </c>
      <c r="Q354" s="193"/>
      <c r="R354" s="14" t="s">
        <v>648</v>
      </c>
      <c r="S354" s="14"/>
      <c r="T354" s="14" t="s">
        <v>51</v>
      </c>
    </row>
    <row r="355" spans="1:20" x14ac:dyDescent="0.25">
      <c r="A355" s="12">
        <v>1</v>
      </c>
      <c r="B355" s="15"/>
      <c r="Q355" s="6"/>
    </row>
    <row r="356" spans="1:20" x14ac:dyDescent="0.25">
      <c r="A356" s="12">
        <v>2</v>
      </c>
      <c r="B356" s="15"/>
      <c r="D356" s="5" t="s">
        <v>136</v>
      </c>
      <c r="I356" s="28"/>
      <c r="K356" s="28"/>
      <c r="M356" s="28"/>
      <c r="Q356" s="28"/>
      <c r="S356" s="28"/>
    </row>
    <row r="357" spans="1:20" x14ac:dyDescent="0.25">
      <c r="A357" s="12">
        <v>3</v>
      </c>
      <c r="B357" s="15"/>
      <c r="C357" s="11">
        <v>34199</v>
      </c>
      <c r="D357" s="5" t="s">
        <v>56</v>
      </c>
      <c r="F357" s="98">
        <v>54082.009740000001</v>
      </c>
      <c r="G357" s="6"/>
      <c r="H357" s="98">
        <v>15863.227560000001</v>
      </c>
      <c r="I357" s="23"/>
      <c r="J357" s="98">
        <v>0</v>
      </c>
      <c r="K357" s="194"/>
      <c r="L357" s="98">
        <v>0</v>
      </c>
      <c r="M357" s="194"/>
      <c r="N357" s="98">
        <v>0</v>
      </c>
      <c r="O357" s="22"/>
      <c r="P357" s="98">
        <v>0</v>
      </c>
      <c r="Q357" s="23"/>
      <c r="R357" s="22">
        <v>69945.237300000008</v>
      </c>
      <c r="S357" s="194"/>
      <c r="T357" s="98">
        <v>62013.623520000001</v>
      </c>
    </row>
    <row r="358" spans="1:20" x14ac:dyDescent="0.25">
      <c r="A358" s="12">
        <v>4</v>
      </c>
      <c r="B358" s="15"/>
      <c r="C358" s="12">
        <v>34399</v>
      </c>
      <c r="D358" s="5" t="s">
        <v>93</v>
      </c>
      <c r="F358" s="98">
        <v>92761.91158</v>
      </c>
      <c r="G358" s="6"/>
      <c r="H358" s="98">
        <v>32971.227169999998</v>
      </c>
      <c r="I358" s="23"/>
      <c r="J358" s="98">
        <v>0</v>
      </c>
      <c r="K358" s="194"/>
      <c r="L358" s="98">
        <v>0</v>
      </c>
      <c r="M358" s="194"/>
      <c r="N358" s="98">
        <v>0</v>
      </c>
      <c r="O358" s="22"/>
      <c r="P358" s="98">
        <v>0</v>
      </c>
      <c r="Q358" s="23"/>
      <c r="R358" s="22">
        <v>125733.13875</v>
      </c>
      <c r="S358" s="194"/>
      <c r="T358" s="98">
        <v>109212.88517000001</v>
      </c>
    </row>
    <row r="359" spans="1:20" x14ac:dyDescent="0.25">
      <c r="A359" s="12">
        <v>5</v>
      </c>
      <c r="B359" s="15"/>
      <c r="C359" s="12">
        <v>34599</v>
      </c>
      <c r="D359" s="5" t="s">
        <v>59</v>
      </c>
      <c r="F359" s="98">
        <v>37445.332689999996</v>
      </c>
      <c r="G359" s="6"/>
      <c r="H359" s="98">
        <v>10971.935519999999</v>
      </c>
      <c r="I359" s="23"/>
      <c r="J359" s="98">
        <v>0</v>
      </c>
      <c r="K359" s="194"/>
      <c r="L359" s="98">
        <v>0</v>
      </c>
      <c r="M359" s="194"/>
      <c r="N359" s="98">
        <v>0</v>
      </c>
      <c r="O359" s="22"/>
      <c r="P359" s="98">
        <v>0</v>
      </c>
      <c r="Q359" s="23"/>
      <c r="R359" s="22">
        <v>48417.268209999995</v>
      </c>
      <c r="S359" s="194"/>
      <c r="T359" s="98">
        <v>42931.300450000002</v>
      </c>
    </row>
    <row r="360" spans="1:20" x14ac:dyDescent="0.25">
      <c r="A360" s="12">
        <v>6</v>
      </c>
      <c r="B360" s="15"/>
      <c r="C360" s="11">
        <v>34899</v>
      </c>
      <c r="D360" s="5" t="s">
        <v>137</v>
      </c>
      <c r="F360" s="98">
        <v>4326.8036099999972</v>
      </c>
      <c r="G360" s="6"/>
      <c r="H360" s="98">
        <v>10860.85332</v>
      </c>
      <c r="I360" s="23"/>
      <c r="J360" s="98">
        <v>0</v>
      </c>
      <c r="K360" s="194"/>
      <c r="L360" s="98">
        <v>0</v>
      </c>
      <c r="M360" s="194"/>
      <c r="N360" s="98">
        <v>0</v>
      </c>
      <c r="O360" s="22"/>
      <c r="P360" s="98">
        <v>0</v>
      </c>
      <c r="Q360" s="23"/>
      <c r="R360" s="22">
        <v>15187.656929999997</v>
      </c>
      <c r="S360" s="194"/>
      <c r="T360" s="98">
        <v>8752.5770700000012</v>
      </c>
    </row>
    <row r="361" spans="1:20" ht="13.8" thickBot="1" x14ac:dyDescent="0.3">
      <c r="A361" s="12">
        <v>7</v>
      </c>
      <c r="B361" s="15"/>
      <c r="C361" s="12"/>
      <c r="D361" s="5" t="s">
        <v>138</v>
      </c>
      <c r="F361" s="105">
        <v>188616.05761999998</v>
      </c>
      <c r="H361" s="105">
        <v>70667.243569999991</v>
      </c>
      <c r="I361" s="26"/>
      <c r="J361" s="105">
        <v>0</v>
      </c>
      <c r="K361" s="26"/>
      <c r="L361" s="105">
        <v>0</v>
      </c>
      <c r="M361" s="26"/>
      <c r="N361" s="105">
        <v>0</v>
      </c>
      <c r="O361" s="195"/>
      <c r="P361" s="105">
        <v>0</v>
      </c>
      <c r="Q361" s="26"/>
      <c r="R361" s="105">
        <v>259283.30119000003</v>
      </c>
      <c r="S361" s="26"/>
      <c r="T361" s="105">
        <v>222910.38621000003</v>
      </c>
    </row>
    <row r="362" spans="1:20" ht="13.8" thickTop="1" x14ac:dyDescent="0.25">
      <c r="A362" s="12">
        <v>8</v>
      </c>
      <c r="B362" s="15"/>
      <c r="Q362" s="6"/>
      <c r="S362" s="26"/>
    </row>
    <row r="363" spans="1:20" x14ac:dyDescent="0.25">
      <c r="A363" s="12">
        <v>9</v>
      </c>
      <c r="B363" s="15"/>
      <c r="D363" s="5" t="s">
        <v>139</v>
      </c>
      <c r="F363" s="98"/>
      <c r="G363" s="6"/>
      <c r="H363" s="98"/>
      <c r="I363" s="23"/>
      <c r="J363" s="98"/>
      <c r="K363" s="194"/>
      <c r="L363" s="98"/>
      <c r="M363" s="194"/>
      <c r="N363" s="98"/>
      <c r="O363" s="22"/>
      <c r="P363" s="98"/>
      <c r="Q363" s="23"/>
      <c r="R363" s="22"/>
      <c r="S363" s="194"/>
      <c r="T363" s="98"/>
    </row>
    <row r="364" spans="1:20" x14ac:dyDescent="0.25">
      <c r="A364" s="12">
        <v>10</v>
      </c>
      <c r="B364" s="15"/>
      <c r="C364" s="11">
        <v>34198</v>
      </c>
      <c r="D364" s="5" t="s">
        <v>56</v>
      </c>
      <c r="F364" s="98">
        <v>0</v>
      </c>
      <c r="G364" s="6"/>
      <c r="H364" s="98">
        <v>0</v>
      </c>
      <c r="I364" s="23"/>
      <c r="J364" s="98">
        <v>0</v>
      </c>
      <c r="K364" s="194"/>
      <c r="L364" s="98">
        <v>0</v>
      </c>
      <c r="M364" s="194"/>
      <c r="N364" s="98">
        <v>0</v>
      </c>
      <c r="O364" s="22"/>
      <c r="P364" s="98">
        <v>0</v>
      </c>
      <c r="Q364" s="23"/>
      <c r="R364" s="22">
        <v>0</v>
      </c>
      <c r="S364" s="194"/>
      <c r="T364" s="98">
        <v>0</v>
      </c>
    </row>
    <row r="365" spans="1:20" x14ac:dyDescent="0.25">
      <c r="A365" s="12">
        <v>11</v>
      </c>
      <c r="B365" s="15"/>
      <c r="C365" s="12">
        <v>34398</v>
      </c>
      <c r="D365" s="5" t="s">
        <v>93</v>
      </c>
      <c r="F365" s="98">
        <v>56.806889999999981</v>
      </c>
      <c r="G365" s="6"/>
      <c r="H365" s="98">
        <v>32.07696</v>
      </c>
      <c r="I365" s="23"/>
      <c r="J365" s="98">
        <v>0</v>
      </c>
      <c r="K365" s="194"/>
      <c r="L365" s="98">
        <v>0</v>
      </c>
      <c r="M365" s="194"/>
      <c r="N365" s="98">
        <v>0</v>
      </c>
      <c r="O365" s="22"/>
      <c r="P365" s="98">
        <v>0</v>
      </c>
      <c r="Q365" s="23"/>
      <c r="R365" s="22">
        <v>88.883849999999981</v>
      </c>
      <c r="S365" s="194"/>
      <c r="T365" s="98">
        <v>72.845369999999988</v>
      </c>
    </row>
    <row r="366" spans="1:20" x14ac:dyDescent="0.25">
      <c r="A366" s="12">
        <v>12</v>
      </c>
      <c r="B366" s="15"/>
      <c r="C366" s="12">
        <v>34598</v>
      </c>
      <c r="D366" s="5" t="s">
        <v>59</v>
      </c>
      <c r="F366" s="98">
        <v>0</v>
      </c>
      <c r="G366" s="6"/>
      <c r="H366" s="98">
        <v>0</v>
      </c>
      <c r="I366" s="23"/>
      <c r="J366" s="98">
        <v>0</v>
      </c>
      <c r="K366" s="194"/>
      <c r="L366" s="98">
        <v>0</v>
      </c>
      <c r="M366" s="194"/>
      <c r="N366" s="98">
        <v>0</v>
      </c>
      <c r="O366" s="22"/>
      <c r="P366" s="98">
        <v>0</v>
      </c>
      <c r="Q366" s="23"/>
      <c r="R366" s="22">
        <v>0</v>
      </c>
      <c r="S366" s="194"/>
      <c r="T366" s="98">
        <v>0</v>
      </c>
    </row>
    <row r="367" spans="1:20" x14ac:dyDescent="0.25">
      <c r="A367" s="12">
        <v>13</v>
      </c>
      <c r="B367" s="15"/>
      <c r="C367" s="11">
        <v>34898</v>
      </c>
      <c r="D367" s="5" t="s">
        <v>137</v>
      </c>
      <c r="F367" s="98">
        <v>1.78887</v>
      </c>
      <c r="G367" s="6"/>
      <c r="H367" s="98">
        <v>0.99108000000000007</v>
      </c>
      <c r="I367" s="23"/>
      <c r="J367" s="98">
        <v>0</v>
      </c>
      <c r="K367" s="194"/>
      <c r="L367" s="98">
        <v>0</v>
      </c>
      <c r="M367" s="194"/>
      <c r="N367" s="98">
        <v>0</v>
      </c>
      <c r="O367" s="22"/>
      <c r="P367" s="98">
        <v>0</v>
      </c>
      <c r="Q367" s="23"/>
      <c r="R367" s="22">
        <v>2.7799499999999999</v>
      </c>
      <c r="S367" s="194"/>
      <c r="T367" s="98">
        <v>2.2844099999999998</v>
      </c>
    </row>
    <row r="368" spans="1:20" ht="13.8" thickBot="1" x14ac:dyDescent="0.3">
      <c r="A368" s="12">
        <v>14</v>
      </c>
      <c r="B368" s="15"/>
      <c r="C368" s="12"/>
      <c r="D368" s="5" t="s">
        <v>140</v>
      </c>
      <c r="F368" s="105">
        <v>58.595759999999984</v>
      </c>
      <c r="H368" s="105">
        <v>33.068039999999996</v>
      </c>
      <c r="I368" s="26"/>
      <c r="J368" s="105">
        <v>0</v>
      </c>
      <c r="K368" s="26"/>
      <c r="L368" s="105">
        <v>0</v>
      </c>
      <c r="M368" s="26"/>
      <c r="N368" s="105">
        <v>0</v>
      </c>
      <c r="O368" s="195"/>
      <c r="P368" s="105">
        <v>0</v>
      </c>
      <c r="Q368" s="26"/>
      <c r="R368" s="105">
        <v>91.663799999999981</v>
      </c>
      <c r="S368" s="26"/>
      <c r="T368" s="105">
        <v>75.129779999999982</v>
      </c>
    </row>
    <row r="369" spans="1:20" ht="13.8" thickTop="1" x14ac:dyDescent="0.25">
      <c r="A369" s="12">
        <v>15</v>
      </c>
      <c r="B369" s="15"/>
      <c r="Q369" s="6"/>
    </row>
    <row r="370" spans="1:20" x14ac:dyDescent="0.25">
      <c r="A370" s="12">
        <v>16</v>
      </c>
      <c r="B370" s="15"/>
      <c r="C370" s="37"/>
      <c r="D370" s="7" t="s">
        <v>141</v>
      </c>
      <c r="Q370" s="6"/>
    </row>
    <row r="371" spans="1:20" x14ac:dyDescent="0.25">
      <c r="A371" s="12">
        <v>17</v>
      </c>
      <c r="B371" s="15"/>
      <c r="C371" s="11">
        <v>34120</v>
      </c>
      <c r="D371" s="5" t="s">
        <v>56</v>
      </c>
      <c r="F371" s="98">
        <v>0</v>
      </c>
      <c r="G371" s="6"/>
      <c r="H371" s="98">
        <v>0</v>
      </c>
      <c r="I371" s="23"/>
      <c r="J371" s="98">
        <v>0</v>
      </c>
      <c r="K371" s="194"/>
      <c r="L371" s="98">
        <v>0</v>
      </c>
      <c r="M371" s="194"/>
      <c r="N371" s="98">
        <v>0</v>
      </c>
      <c r="O371" s="22"/>
      <c r="P371" s="98">
        <v>0</v>
      </c>
      <c r="Q371" s="23"/>
      <c r="R371" s="22">
        <v>0</v>
      </c>
      <c r="S371" s="194"/>
      <c r="T371" s="98">
        <v>0</v>
      </c>
    </row>
    <row r="372" spans="1:20" x14ac:dyDescent="0.25">
      <c r="A372" s="12">
        <v>18</v>
      </c>
      <c r="B372" s="38"/>
      <c r="C372" s="11">
        <v>34220</v>
      </c>
      <c r="D372" s="5" t="s">
        <v>92</v>
      </c>
      <c r="F372" s="98">
        <v>0</v>
      </c>
      <c r="G372" s="6"/>
      <c r="H372" s="98">
        <v>761.74930000000006</v>
      </c>
      <c r="I372" s="23"/>
      <c r="J372" s="98">
        <v>0</v>
      </c>
      <c r="K372" s="194"/>
      <c r="L372" s="98">
        <v>0</v>
      </c>
      <c r="M372" s="194"/>
      <c r="N372" s="98">
        <v>0</v>
      </c>
      <c r="O372" s="22"/>
      <c r="P372" s="98">
        <v>0</v>
      </c>
      <c r="Q372" s="23"/>
      <c r="R372" s="22">
        <v>761.74930000000006</v>
      </c>
      <c r="S372" s="194"/>
      <c r="T372" s="98">
        <v>261.88681000000003</v>
      </c>
    </row>
    <row r="373" spans="1:20" x14ac:dyDescent="0.25">
      <c r="A373" s="12">
        <v>19</v>
      </c>
      <c r="B373" s="38"/>
      <c r="C373" s="11">
        <v>34320</v>
      </c>
      <c r="D373" s="5" t="s">
        <v>93</v>
      </c>
      <c r="F373" s="98">
        <v>0</v>
      </c>
      <c r="G373" s="6"/>
      <c r="H373" s="98">
        <v>720.19934000000001</v>
      </c>
      <c r="I373" s="23"/>
      <c r="J373" s="98">
        <v>0</v>
      </c>
      <c r="K373" s="194"/>
      <c r="L373" s="98">
        <v>0</v>
      </c>
      <c r="M373" s="194"/>
      <c r="N373" s="98">
        <v>0</v>
      </c>
      <c r="O373" s="22"/>
      <c r="P373" s="98">
        <v>0</v>
      </c>
      <c r="Q373" s="23"/>
      <c r="R373" s="22">
        <v>720.19934000000001</v>
      </c>
      <c r="S373" s="194"/>
      <c r="T373" s="98">
        <v>247.60208</v>
      </c>
    </row>
    <row r="374" spans="1:20" x14ac:dyDescent="0.25">
      <c r="A374" s="12">
        <v>20</v>
      </c>
      <c r="B374" s="15"/>
      <c r="C374" s="11">
        <v>34520</v>
      </c>
      <c r="D374" s="5" t="s">
        <v>59</v>
      </c>
      <c r="F374" s="98">
        <v>0</v>
      </c>
      <c r="G374" s="6"/>
      <c r="H374" s="98">
        <v>0</v>
      </c>
      <c r="I374" s="23"/>
      <c r="J374" s="98">
        <v>0</v>
      </c>
      <c r="K374" s="194"/>
      <c r="L374" s="98">
        <v>0</v>
      </c>
      <c r="M374" s="194"/>
      <c r="N374" s="98">
        <v>0</v>
      </c>
      <c r="O374" s="22"/>
      <c r="P374" s="98">
        <v>0</v>
      </c>
      <c r="Q374" s="23"/>
      <c r="R374" s="22">
        <v>0</v>
      </c>
      <c r="S374" s="194"/>
      <c r="T374" s="98">
        <v>0</v>
      </c>
    </row>
    <row r="375" spans="1:20" x14ac:dyDescent="0.25">
      <c r="A375" s="12">
        <v>21</v>
      </c>
      <c r="B375" s="15"/>
      <c r="C375" s="11">
        <v>34620</v>
      </c>
      <c r="D375" s="5" t="s">
        <v>60</v>
      </c>
      <c r="F375" s="98">
        <v>0</v>
      </c>
      <c r="G375" s="6"/>
      <c r="H375" s="98">
        <v>0</v>
      </c>
      <c r="I375" s="23"/>
      <c r="J375" s="98">
        <v>0</v>
      </c>
      <c r="K375" s="194"/>
      <c r="L375" s="98">
        <v>0</v>
      </c>
      <c r="M375" s="194"/>
      <c r="N375" s="98">
        <v>0</v>
      </c>
      <c r="O375" s="22"/>
      <c r="P375" s="98">
        <v>0</v>
      </c>
      <c r="Q375" s="23"/>
      <c r="R375" s="22">
        <v>0</v>
      </c>
      <c r="S375" s="194"/>
      <c r="T375" s="98">
        <v>0</v>
      </c>
    </row>
    <row r="376" spans="1:20" x14ac:dyDescent="0.25">
      <c r="A376" s="12">
        <v>22</v>
      </c>
      <c r="B376" s="15"/>
      <c r="C376" s="11">
        <v>34820</v>
      </c>
      <c r="D376" s="5" t="s">
        <v>137</v>
      </c>
      <c r="F376" s="98">
        <v>0</v>
      </c>
      <c r="G376" s="6"/>
      <c r="H376" s="98">
        <v>1964.3595299999999</v>
      </c>
      <c r="I376" s="23"/>
      <c r="J376" s="98">
        <v>0</v>
      </c>
      <c r="K376" s="194"/>
      <c r="L376" s="98">
        <v>0</v>
      </c>
      <c r="M376" s="194"/>
      <c r="N376" s="98">
        <v>0</v>
      </c>
      <c r="O376" s="22"/>
      <c r="P376" s="98">
        <v>0</v>
      </c>
      <c r="Q376" s="23"/>
      <c r="R376" s="22">
        <v>1964.3595299999999</v>
      </c>
      <c r="S376" s="194"/>
      <c r="T376" s="98">
        <v>662.58854000000008</v>
      </c>
    </row>
    <row r="377" spans="1:20" ht="13.8" thickBot="1" x14ac:dyDescent="0.3">
      <c r="A377" s="12">
        <v>23</v>
      </c>
      <c r="B377" s="15"/>
      <c r="D377" s="7" t="s">
        <v>142</v>
      </c>
      <c r="F377" s="105">
        <v>0</v>
      </c>
      <c r="H377" s="105">
        <v>3446.3081700000002</v>
      </c>
      <c r="I377" s="26"/>
      <c r="J377" s="105">
        <v>0</v>
      </c>
      <c r="K377" s="26"/>
      <c r="L377" s="105">
        <v>0</v>
      </c>
      <c r="M377" s="26"/>
      <c r="N377" s="105">
        <v>0</v>
      </c>
      <c r="O377" s="195"/>
      <c r="P377" s="105">
        <v>0</v>
      </c>
      <c r="Q377" s="26"/>
      <c r="R377" s="105">
        <v>3446.3081700000002</v>
      </c>
      <c r="T377" s="105">
        <v>1172.07743</v>
      </c>
    </row>
    <row r="378" spans="1:20" ht="13.8" thickTop="1" x14ac:dyDescent="0.25">
      <c r="A378" s="12">
        <v>24</v>
      </c>
      <c r="B378" s="15"/>
      <c r="S378" s="28"/>
    </row>
    <row r="379" spans="1:20" ht="13.8" thickBot="1" x14ac:dyDescent="0.3">
      <c r="A379" s="12">
        <v>25</v>
      </c>
      <c r="B379" s="15"/>
      <c r="C379" s="12"/>
      <c r="D379" s="5" t="s">
        <v>143</v>
      </c>
      <c r="F379" s="54">
        <v>1375326.2892100001</v>
      </c>
      <c r="H379" s="54">
        <v>219936.23558000001</v>
      </c>
      <c r="I379" s="28"/>
      <c r="J379" s="54">
        <v>-22082.575860000001</v>
      </c>
      <c r="K379" s="28"/>
      <c r="L379" s="54">
        <v>-6710.6127800000004</v>
      </c>
      <c r="M379" s="28"/>
      <c r="N379" s="54">
        <v>0</v>
      </c>
      <c r="O379" s="197"/>
      <c r="P379" s="54">
        <v>0</v>
      </c>
      <c r="Q379" s="28"/>
      <c r="R379" s="54">
        <v>1566469.3361500001</v>
      </c>
      <c r="S379" s="28"/>
      <c r="T379" s="54">
        <v>1471881.7228200003</v>
      </c>
    </row>
    <row r="380" spans="1:20" ht="13.8" thickTop="1" x14ac:dyDescent="0.25">
      <c r="A380" s="12">
        <v>26</v>
      </c>
      <c r="C380" s="11"/>
      <c r="F380" s="43"/>
      <c r="H380" s="43"/>
      <c r="I380" s="28"/>
      <c r="J380" s="43"/>
      <c r="K380" s="28"/>
      <c r="L380" s="43"/>
      <c r="M380" s="28"/>
      <c r="N380" s="43"/>
      <c r="O380" s="43"/>
      <c r="P380" s="43"/>
      <c r="Q380" s="28"/>
      <c r="R380" s="43"/>
      <c r="S380" s="28"/>
      <c r="T380" s="43"/>
    </row>
    <row r="381" spans="1:20" ht="13.8" thickBot="1" x14ac:dyDescent="0.3">
      <c r="A381" s="12">
        <v>27</v>
      </c>
      <c r="C381" s="11"/>
      <c r="D381" s="5" t="s">
        <v>144</v>
      </c>
      <c r="F381" s="36">
        <v>1930257.1669800002</v>
      </c>
      <c r="H381" s="36">
        <v>279342.16834000003</v>
      </c>
      <c r="I381" s="28"/>
      <c r="J381" s="36">
        <v>-25807.018240000001</v>
      </c>
      <c r="K381" s="28"/>
      <c r="L381" s="36">
        <v>-8426.9444999999996</v>
      </c>
      <c r="M381" s="28"/>
      <c r="N381" s="36">
        <v>0</v>
      </c>
      <c r="O381" s="68"/>
      <c r="P381" s="36">
        <v>0</v>
      </c>
      <c r="Q381" s="28"/>
      <c r="R381" s="36">
        <v>2175365.3725800002</v>
      </c>
      <c r="T381" s="36">
        <v>2054088.0630800002</v>
      </c>
    </row>
    <row r="382" spans="1:20" ht="13.8" thickTop="1" x14ac:dyDescent="0.25">
      <c r="A382" s="12">
        <v>28</v>
      </c>
      <c r="B382" s="15"/>
      <c r="Q382" s="6"/>
    </row>
    <row r="383" spans="1:20" x14ac:dyDescent="0.25">
      <c r="A383" s="12">
        <v>29</v>
      </c>
      <c r="B383" s="15"/>
      <c r="C383" s="12"/>
      <c r="D383" s="30" t="s">
        <v>145</v>
      </c>
      <c r="E383" s="30"/>
      <c r="F383" s="28"/>
      <c r="H383" s="28"/>
      <c r="I383" s="28"/>
      <c r="J383" s="28"/>
      <c r="K383" s="55"/>
      <c r="L383" s="28"/>
      <c r="M383" s="55"/>
      <c r="N383" s="28"/>
      <c r="O383" s="55"/>
      <c r="P383" s="28"/>
      <c r="Q383" s="43"/>
      <c r="R383" s="28"/>
      <c r="S383" s="55"/>
      <c r="T383" s="55"/>
    </row>
    <row r="384" spans="1:20" x14ac:dyDescent="0.25">
      <c r="A384" s="12">
        <v>30</v>
      </c>
      <c r="B384" s="15"/>
      <c r="C384" s="11">
        <v>35001</v>
      </c>
      <c r="D384" s="206" t="s">
        <v>146</v>
      </c>
      <c r="F384" s="98">
        <v>5088.9060300000083</v>
      </c>
      <c r="G384" s="6"/>
      <c r="H384" s="98">
        <v>187.29876000000002</v>
      </c>
      <c r="I384" s="23"/>
      <c r="J384" s="98">
        <v>0</v>
      </c>
      <c r="K384" s="194"/>
      <c r="L384" s="98">
        <v>0</v>
      </c>
      <c r="M384" s="194"/>
      <c r="N384" s="98">
        <v>0</v>
      </c>
      <c r="O384" s="22"/>
      <c r="P384" s="98">
        <v>0</v>
      </c>
      <c r="Q384" s="23"/>
      <c r="R384" s="22">
        <v>5276.204790000008</v>
      </c>
      <c r="S384" s="194"/>
      <c r="T384" s="98">
        <v>5182.5554099999999</v>
      </c>
    </row>
    <row r="385" spans="1:20" x14ac:dyDescent="0.25">
      <c r="A385" s="12">
        <v>31</v>
      </c>
      <c r="B385" s="15"/>
      <c r="C385" s="12">
        <v>35100</v>
      </c>
      <c r="D385" s="5" t="s">
        <v>147</v>
      </c>
      <c r="F385" s="98">
        <v>0</v>
      </c>
      <c r="G385" s="6"/>
      <c r="H385" s="98">
        <v>0</v>
      </c>
      <c r="I385" s="23"/>
      <c r="J385" s="98">
        <v>0</v>
      </c>
      <c r="K385" s="194"/>
      <c r="L385" s="98">
        <v>0</v>
      </c>
      <c r="M385" s="194"/>
      <c r="N385" s="98">
        <v>0</v>
      </c>
      <c r="O385" s="22"/>
      <c r="P385" s="98">
        <v>0</v>
      </c>
      <c r="Q385" s="23"/>
      <c r="R385" s="22">
        <v>0</v>
      </c>
      <c r="S385" s="194"/>
      <c r="T385" s="98">
        <v>0</v>
      </c>
    </row>
    <row r="386" spans="1:20" x14ac:dyDescent="0.25">
      <c r="A386" s="12">
        <v>32</v>
      </c>
      <c r="B386" s="15"/>
      <c r="C386" s="11">
        <v>35200</v>
      </c>
      <c r="D386" s="206" t="s">
        <v>148</v>
      </c>
      <c r="F386" s="98">
        <v>16146.070070000003</v>
      </c>
      <c r="G386" s="6"/>
      <c r="H386" s="98">
        <v>1655.2191599999999</v>
      </c>
      <c r="I386" s="23"/>
      <c r="J386" s="98">
        <v>0</v>
      </c>
      <c r="K386" s="194"/>
      <c r="L386" s="98">
        <v>0</v>
      </c>
      <c r="M386" s="194"/>
      <c r="N386" s="98">
        <v>0</v>
      </c>
      <c r="O386" s="22"/>
      <c r="P386" s="98">
        <v>0</v>
      </c>
      <c r="Q386" s="23"/>
      <c r="R386" s="22">
        <v>17801.289230000002</v>
      </c>
      <c r="S386" s="194"/>
      <c r="T386" s="98">
        <v>16973.679649999998</v>
      </c>
    </row>
    <row r="387" spans="1:20" x14ac:dyDescent="0.25">
      <c r="A387" s="12">
        <v>33</v>
      </c>
      <c r="B387" s="15"/>
      <c r="C387" s="11">
        <v>35300</v>
      </c>
      <c r="D387" s="207" t="s">
        <v>149</v>
      </c>
      <c r="E387" s="30"/>
      <c r="F387" s="98">
        <v>95817.470748700012</v>
      </c>
      <c r="G387" s="6"/>
      <c r="H387" s="98">
        <v>10775.99401</v>
      </c>
      <c r="I387" s="23"/>
      <c r="J387" s="98">
        <v>-5514.3032800000001</v>
      </c>
      <c r="K387" s="194"/>
      <c r="L387" s="98">
        <v>3.8008000000000002</v>
      </c>
      <c r="M387" s="194"/>
      <c r="N387" s="98">
        <v>0</v>
      </c>
      <c r="O387" s="22"/>
      <c r="P387" s="98">
        <v>0</v>
      </c>
      <c r="Q387" s="23"/>
      <c r="R387" s="22">
        <v>101082.9622787</v>
      </c>
      <c r="S387" s="194"/>
      <c r="T387" s="98">
        <v>99557.050690000004</v>
      </c>
    </row>
    <row r="388" spans="1:20" x14ac:dyDescent="0.25">
      <c r="A388" s="12">
        <v>34</v>
      </c>
      <c r="B388" s="15"/>
      <c r="C388" s="11">
        <v>35400</v>
      </c>
      <c r="D388" s="207" t="s">
        <v>150</v>
      </c>
      <c r="E388" s="30"/>
      <c r="F388" s="98">
        <v>5281.2702899999904</v>
      </c>
      <c r="G388" s="6"/>
      <c r="H388" s="98">
        <v>65.687640000000002</v>
      </c>
      <c r="I388" s="23"/>
      <c r="J388" s="98">
        <v>0</v>
      </c>
      <c r="K388" s="194"/>
      <c r="L388" s="98">
        <v>0</v>
      </c>
      <c r="M388" s="194"/>
      <c r="N388" s="98">
        <v>0</v>
      </c>
      <c r="O388" s="22"/>
      <c r="P388" s="98">
        <v>0</v>
      </c>
      <c r="Q388" s="23"/>
      <c r="R388" s="22">
        <v>5346.9579299999905</v>
      </c>
      <c r="S388" s="194"/>
      <c r="T388" s="98">
        <v>5314.1141100000004</v>
      </c>
    </row>
    <row r="389" spans="1:20" x14ac:dyDescent="0.25">
      <c r="A389" s="12">
        <v>35</v>
      </c>
      <c r="B389" s="15"/>
      <c r="C389" s="11">
        <v>35500</v>
      </c>
      <c r="D389" s="206" t="s">
        <v>151</v>
      </c>
      <c r="F389" s="98">
        <v>139406.5073136001</v>
      </c>
      <c r="G389" s="6"/>
      <c r="H389" s="98">
        <v>15079.041050000002</v>
      </c>
      <c r="I389" s="23"/>
      <c r="J389" s="98">
        <v>-5910.2273800000003</v>
      </c>
      <c r="K389" s="194"/>
      <c r="L389" s="98">
        <v>-2931.2443399999997</v>
      </c>
      <c r="M389" s="194"/>
      <c r="N389" s="98">
        <v>0</v>
      </c>
      <c r="O389" s="22"/>
      <c r="P389" s="98">
        <v>0</v>
      </c>
      <c r="Q389" s="23"/>
      <c r="R389" s="22">
        <v>145644.0766436001</v>
      </c>
      <c r="S389" s="194"/>
      <c r="T389" s="98">
        <v>143297.33716999998</v>
      </c>
    </row>
    <row r="390" spans="1:20" x14ac:dyDescent="0.25">
      <c r="A390" s="12">
        <v>36</v>
      </c>
      <c r="B390" s="15"/>
      <c r="C390" s="11">
        <v>35600</v>
      </c>
      <c r="D390" s="206" t="s">
        <v>152</v>
      </c>
      <c r="F390" s="98">
        <v>31677.20646960002</v>
      </c>
      <c r="G390" s="6"/>
      <c r="H390" s="98">
        <v>5692.0582100000001</v>
      </c>
      <c r="I390" s="23"/>
      <c r="J390" s="98">
        <v>-5696.2254899999998</v>
      </c>
      <c r="K390" s="194"/>
      <c r="L390" s="98">
        <v>2.2523299999999997</v>
      </c>
      <c r="M390" s="194"/>
      <c r="N390" s="98">
        <v>0</v>
      </c>
      <c r="O390" s="22"/>
      <c r="P390" s="98">
        <v>0</v>
      </c>
      <c r="Q390" s="23"/>
      <c r="R390" s="22">
        <v>31675.291519600018</v>
      </c>
      <c r="S390" s="194"/>
      <c r="T390" s="98">
        <v>32778.268300000003</v>
      </c>
    </row>
    <row r="391" spans="1:20" x14ac:dyDescent="0.25">
      <c r="A391" s="12">
        <v>37</v>
      </c>
      <c r="B391" s="15"/>
      <c r="C391" s="11">
        <v>35601</v>
      </c>
      <c r="D391" s="206" t="s">
        <v>153</v>
      </c>
      <c r="F391" s="98">
        <v>1797.1330899999966</v>
      </c>
      <c r="G391" s="6"/>
      <c r="H391" s="98">
        <v>21.52824</v>
      </c>
      <c r="I391" s="23"/>
      <c r="J391" s="98">
        <v>0</v>
      </c>
      <c r="K391" s="194"/>
      <c r="L391" s="98">
        <v>0</v>
      </c>
      <c r="M391" s="194"/>
      <c r="N391" s="98">
        <v>0</v>
      </c>
      <c r="O391" s="22"/>
      <c r="P391" s="98">
        <v>0</v>
      </c>
      <c r="Q391" s="23"/>
      <c r="R391" s="22">
        <v>1818.6613299999967</v>
      </c>
      <c r="S391" s="194"/>
      <c r="T391" s="98">
        <v>1807.8972099999999</v>
      </c>
    </row>
    <row r="392" spans="1:20" x14ac:dyDescent="0.25">
      <c r="A392" s="12">
        <v>38</v>
      </c>
      <c r="B392" s="15"/>
      <c r="C392" s="11">
        <v>35700</v>
      </c>
      <c r="D392" s="206" t="s">
        <v>154</v>
      </c>
      <c r="F392" s="98">
        <v>1846.6134600000021</v>
      </c>
      <c r="G392" s="6"/>
      <c r="H392" s="98">
        <v>78.676079999999999</v>
      </c>
      <c r="I392" s="23"/>
      <c r="J392" s="98">
        <v>0</v>
      </c>
      <c r="K392" s="194"/>
      <c r="L392" s="98">
        <v>0</v>
      </c>
      <c r="M392" s="194"/>
      <c r="N392" s="98">
        <v>0</v>
      </c>
      <c r="O392" s="22"/>
      <c r="P392" s="98">
        <v>0</v>
      </c>
      <c r="Q392" s="23"/>
      <c r="R392" s="22">
        <v>1925.289540000002</v>
      </c>
      <c r="S392" s="194"/>
      <c r="T392" s="98">
        <v>1885.9514999999999</v>
      </c>
    </row>
    <row r="393" spans="1:20" x14ac:dyDescent="0.25">
      <c r="A393" s="12">
        <v>39</v>
      </c>
      <c r="B393" s="15"/>
      <c r="C393" s="11">
        <v>35800</v>
      </c>
      <c r="D393" s="206" t="s">
        <v>155</v>
      </c>
      <c r="F393" s="98">
        <v>3964.1492600000024</v>
      </c>
      <c r="G393" s="6"/>
      <c r="H393" s="98">
        <v>346.16520000000003</v>
      </c>
      <c r="I393" s="23"/>
      <c r="J393" s="98">
        <v>0</v>
      </c>
      <c r="K393" s="194"/>
      <c r="L393" s="98">
        <v>0</v>
      </c>
      <c r="M393" s="194"/>
      <c r="N393" s="98">
        <v>0</v>
      </c>
      <c r="O393" s="22"/>
      <c r="P393" s="98">
        <v>0</v>
      </c>
      <c r="Q393" s="23"/>
      <c r="R393" s="22">
        <v>4310.3144600000023</v>
      </c>
      <c r="S393" s="194"/>
      <c r="T393" s="98">
        <v>4137.2318599999999</v>
      </c>
    </row>
    <row r="394" spans="1:20" x14ac:dyDescent="0.25">
      <c r="A394" s="12">
        <v>40</v>
      </c>
      <c r="B394" s="15"/>
      <c r="C394" s="11">
        <v>35900</v>
      </c>
      <c r="D394" s="208" t="s">
        <v>156</v>
      </c>
      <c r="E394" s="33"/>
      <c r="F394" s="98">
        <v>3556.8593080999999</v>
      </c>
      <c r="G394" s="6"/>
      <c r="H394" s="98">
        <v>356.44824999999997</v>
      </c>
      <c r="I394" s="23"/>
      <c r="J394" s="98">
        <v>13.61556</v>
      </c>
      <c r="K394" s="194"/>
      <c r="L394" s="98">
        <v>0.14077000000000001</v>
      </c>
      <c r="M394" s="194"/>
      <c r="N394" s="98">
        <v>0</v>
      </c>
      <c r="O394" s="22"/>
      <c r="P394" s="98">
        <v>0</v>
      </c>
      <c r="Q394" s="23"/>
      <c r="R394" s="22">
        <v>3927.0638881</v>
      </c>
      <c r="S394" s="194"/>
      <c r="T394" s="98">
        <v>3738.0785699999997</v>
      </c>
    </row>
    <row r="395" spans="1:20" ht="13.8" thickBot="1" x14ac:dyDescent="0.3">
      <c r="A395" s="12">
        <v>41</v>
      </c>
      <c r="B395" s="15"/>
      <c r="C395" s="11"/>
      <c r="D395" s="33" t="s">
        <v>157</v>
      </c>
      <c r="E395" s="33"/>
      <c r="F395" s="104">
        <v>304582.18604000018</v>
      </c>
      <c r="G395" s="6"/>
      <c r="H395" s="104">
        <v>34258.116600000008</v>
      </c>
      <c r="I395" s="28"/>
      <c r="J395" s="104">
        <v>-17107.140590000003</v>
      </c>
      <c r="K395" s="28"/>
      <c r="L395" s="104">
        <v>-2925.05044</v>
      </c>
      <c r="M395" s="28"/>
      <c r="N395" s="104">
        <v>0</v>
      </c>
      <c r="O395" s="68"/>
      <c r="P395" s="104">
        <v>0</v>
      </c>
      <c r="Q395" s="28"/>
      <c r="R395" s="104">
        <v>318808.11161000014</v>
      </c>
      <c r="S395" s="28"/>
      <c r="T395" s="104">
        <v>314672.16447000002</v>
      </c>
    </row>
    <row r="396" spans="1:20" ht="13.8" thickTop="1" x14ac:dyDescent="0.25">
      <c r="A396" s="12">
        <v>42</v>
      </c>
      <c r="B396" s="15"/>
      <c r="Q396" s="6"/>
    </row>
    <row r="397" spans="1:20" x14ac:dyDescent="0.25">
      <c r="A397" s="12">
        <v>43</v>
      </c>
      <c r="B397" s="15"/>
      <c r="Q397" s="6"/>
    </row>
    <row r="398" spans="1:20" ht="13.8" thickBot="1" x14ac:dyDescent="0.3">
      <c r="A398" s="10">
        <v>44</v>
      </c>
      <c r="B398" s="39" t="s">
        <v>70</v>
      </c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99"/>
      <c r="R398" s="4"/>
      <c r="S398" s="4"/>
      <c r="T398" s="4"/>
    </row>
    <row r="399" spans="1:20" x14ac:dyDescent="0.25">
      <c r="A399" s="5" t="s">
        <v>649</v>
      </c>
      <c r="Q399" s="6"/>
      <c r="R399" s="5" t="s">
        <v>650</v>
      </c>
    </row>
    <row r="400" spans="1:20" ht="13.8" thickBot="1" x14ac:dyDescent="0.3">
      <c r="A400" s="4" t="s">
        <v>631</v>
      </c>
      <c r="B400" s="4"/>
      <c r="C400" s="4"/>
      <c r="D400" s="4"/>
      <c r="E400" s="4"/>
      <c r="F400" s="4" t="s">
        <v>632</v>
      </c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99"/>
      <c r="R400" s="4"/>
      <c r="S400" s="4"/>
      <c r="T400" s="4" t="s">
        <v>658</v>
      </c>
    </row>
    <row r="401" spans="1:20" x14ac:dyDescent="0.25">
      <c r="A401" s="5" t="s">
        <v>2</v>
      </c>
      <c r="B401" s="40"/>
      <c r="E401" s="6" t="s">
        <v>3</v>
      </c>
      <c r="F401" s="5" t="s">
        <v>634</v>
      </c>
      <c r="J401" s="8"/>
      <c r="K401" s="8"/>
      <c r="M401" s="8"/>
      <c r="N401" s="8"/>
      <c r="O401" s="8"/>
      <c r="P401" s="8"/>
      <c r="Q401" s="100"/>
      <c r="R401" s="5" t="s">
        <v>5</v>
      </c>
      <c r="T401" s="9"/>
    </row>
    <row r="402" spans="1:20" x14ac:dyDescent="0.25">
      <c r="B402" s="40"/>
      <c r="F402" s="5" t="s">
        <v>635</v>
      </c>
      <c r="J402" s="6"/>
      <c r="K402" s="9"/>
      <c r="N402" s="6"/>
      <c r="O402" s="6"/>
      <c r="P402" s="6"/>
      <c r="Q402" s="6" t="s">
        <v>7</v>
      </c>
      <c r="R402" s="9" t="s">
        <v>8</v>
      </c>
      <c r="T402" s="6"/>
    </row>
    <row r="403" spans="1:20" x14ac:dyDescent="0.25">
      <c r="A403" s="5" t="s">
        <v>9</v>
      </c>
      <c r="B403" s="40"/>
      <c r="F403" s="5" t="s">
        <v>652</v>
      </c>
      <c r="J403" s="6"/>
      <c r="K403" s="9"/>
      <c r="L403" s="6"/>
      <c r="Q403" s="6" t="s">
        <v>652</v>
      </c>
      <c r="R403" s="9" t="s">
        <v>10</v>
      </c>
      <c r="T403" s="6"/>
    </row>
    <row r="404" spans="1:20" x14ac:dyDescent="0.25">
      <c r="B404" s="40"/>
      <c r="F404" s="5" t="s">
        <v>652</v>
      </c>
      <c r="J404" s="6"/>
      <c r="K404" s="9"/>
      <c r="L404" s="6"/>
      <c r="Q404" s="6" t="s">
        <v>652</v>
      </c>
      <c r="R404" s="9" t="s">
        <v>11</v>
      </c>
      <c r="T404" s="6"/>
    </row>
    <row r="405" spans="1:20" x14ac:dyDescent="0.25">
      <c r="B405" s="40"/>
      <c r="J405" s="6"/>
      <c r="K405" s="9"/>
      <c r="L405" s="6"/>
      <c r="Q405" s="6"/>
      <c r="R405" s="9" t="s">
        <v>12</v>
      </c>
      <c r="T405" s="6"/>
    </row>
    <row r="406" spans="1:20" ht="13.8" thickBot="1" x14ac:dyDescent="0.3">
      <c r="A406" s="4" t="s">
        <v>13</v>
      </c>
      <c r="B406" s="41"/>
      <c r="C406" s="4"/>
      <c r="D406" s="4"/>
      <c r="E406" s="4"/>
      <c r="F406" s="4" t="s">
        <v>652</v>
      </c>
      <c r="G406" s="4"/>
      <c r="H406" s="10" t="s">
        <v>636</v>
      </c>
      <c r="I406" s="4"/>
      <c r="J406" s="4"/>
      <c r="K406" s="4"/>
      <c r="L406" s="4"/>
      <c r="M406" s="4"/>
      <c r="N406" s="4"/>
      <c r="O406" s="4"/>
      <c r="P406" s="4"/>
      <c r="Q406" s="99"/>
      <c r="R406" s="4" t="s">
        <v>15</v>
      </c>
      <c r="S406" s="4"/>
      <c r="T406" s="4"/>
    </row>
    <row r="407" spans="1:20" x14ac:dyDescent="0.25"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44"/>
      <c r="R407" s="11"/>
      <c r="S407" s="11"/>
      <c r="T407" s="11"/>
    </row>
    <row r="408" spans="1:20" x14ac:dyDescent="0.25">
      <c r="C408" s="11" t="s">
        <v>17</v>
      </c>
      <c r="D408" s="11" t="s">
        <v>18</v>
      </c>
      <c r="E408" s="11"/>
      <c r="F408" s="11" t="s">
        <v>19</v>
      </c>
      <c r="G408" s="11"/>
      <c r="H408" s="11" t="s">
        <v>20</v>
      </c>
      <c r="I408" s="11"/>
      <c r="J408" s="12" t="s">
        <v>21</v>
      </c>
      <c r="K408" s="12"/>
      <c r="L408" s="11" t="s">
        <v>22</v>
      </c>
      <c r="M408" s="11"/>
      <c r="N408" s="11" t="s">
        <v>23</v>
      </c>
      <c r="O408" s="11"/>
      <c r="P408" s="11" t="s">
        <v>24</v>
      </c>
      <c r="Q408" s="44"/>
      <c r="R408" s="11" t="s">
        <v>25</v>
      </c>
      <c r="S408" s="11"/>
      <c r="T408" s="11" t="s">
        <v>26</v>
      </c>
    </row>
    <row r="409" spans="1:20" x14ac:dyDescent="0.25">
      <c r="C409" s="12" t="s">
        <v>16</v>
      </c>
      <c r="D409" s="12" t="s">
        <v>16</v>
      </c>
      <c r="F409" s="12" t="s">
        <v>637</v>
      </c>
      <c r="G409" s="12"/>
      <c r="H409" s="11" t="s">
        <v>638</v>
      </c>
      <c r="I409" s="12"/>
      <c r="J409" s="11"/>
      <c r="K409" s="12"/>
      <c r="L409" s="12"/>
      <c r="M409" s="12"/>
      <c r="Q409" s="6"/>
      <c r="R409" s="12" t="s">
        <v>637</v>
      </c>
      <c r="T409" s="12"/>
    </row>
    <row r="410" spans="1:20" x14ac:dyDescent="0.25">
      <c r="A410" s="12" t="s">
        <v>31</v>
      </c>
      <c r="B410" s="12"/>
      <c r="C410" s="12" t="s">
        <v>32</v>
      </c>
      <c r="D410" s="12" t="s">
        <v>32</v>
      </c>
      <c r="E410" s="11"/>
      <c r="F410" s="12" t="s">
        <v>639</v>
      </c>
      <c r="G410" s="12"/>
      <c r="H410" s="12" t="s">
        <v>639</v>
      </c>
      <c r="I410" s="12"/>
      <c r="J410" s="12"/>
      <c r="K410" s="11"/>
      <c r="L410" s="12" t="s">
        <v>640</v>
      </c>
      <c r="M410" s="9"/>
      <c r="N410" s="12" t="s">
        <v>640</v>
      </c>
      <c r="O410" s="12"/>
      <c r="P410" s="12" t="s">
        <v>641</v>
      </c>
      <c r="Q410" s="44"/>
      <c r="R410" s="11" t="s">
        <v>639</v>
      </c>
      <c r="S410" s="11"/>
      <c r="T410" s="12" t="s">
        <v>33</v>
      </c>
    </row>
    <row r="411" spans="1:20" ht="13.8" thickBot="1" x14ac:dyDescent="0.3">
      <c r="A411" s="10" t="s">
        <v>35</v>
      </c>
      <c r="B411" s="10"/>
      <c r="C411" s="10" t="s">
        <v>36</v>
      </c>
      <c r="D411" s="10" t="s">
        <v>37</v>
      </c>
      <c r="E411" s="10"/>
      <c r="F411" s="13" t="s">
        <v>642</v>
      </c>
      <c r="G411" s="13"/>
      <c r="H411" s="13" t="s">
        <v>643</v>
      </c>
      <c r="I411" s="192"/>
      <c r="J411" s="13" t="s">
        <v>644</v>
      </c>
      <c r="K411" s="192"/>
      <c r="L411" s="192" t="s">
        <v>645</v>
      </c>
      <c r="M411" s="14"/>
      <c r="N411" s="14" t="s">
        <v>646</v>
      </c>
      <c r="O411" s="14"/>
      <c r="P411" s="14" t="s">
        <v>647</v>
      </c>
      <c r="Q411" s="193"/>
      <c r="R411" s="14" t="s">
        <v>648</v>
      </c>
      <c r="S411" s="14"/>
      <c r="T411" s="14" t="s">
        <v>51</v>
      </c>
    </row>
    <row r="412" spans="1:20" x14ac:dyDescent="0.25">
      <c r="A412" s="12">
        <v>1</v>
      </c>
      <c r="B412" s="12"/>
      <c r="Q412" s="6"/>
    </row>
    <row r="413" spans="1:20" x14ac:dyDescent="0.25">
      <c r="A413" s="12">
        <v>2</v>
      </c>
      <c r="B413" s="15"/>
      <c r="C413" s="37"/>
      <c r="D413" s="5" t="s">
        <v>158</v>
      </c>
      <c r="F413" s="21"/>
      <c r="H413" s="56"/>
      <c r="I413" s="56"/>
      <c r="J413" s="56"/>
      <c r="K413" s="56"/>
      <c r="L413" s="56"/>
      <c r="M413" s="56"/>
      <c r="N413" s="56"/>
      <c r="O413" s="56"/>
      <c r="P413" s="56"/>
      <c r="Q413" s="106"/>
      <c r="R413" s="56"/>
      <c r="S413" s="56"/>
      <c r="T413" s="57"/>
    </row>
    <row r="414" spans="1:20" x14ac:dyDescent="0.25">
      <c r="A414" s="12">
        <v>3</v>
      </c>
      <c r="B414" s="15"/>
      <c r="C414" s="12">
        <v>36001</v>
      </c>
      <c r="D414" s="208" t="s">
        <v>146</v>
      </c>
      <c r="E414" s="33"/>
      <c r="F414" s="21"/>
      <c r="G414" s="6"/>
      <c r="H414" s="22"/>
      <c r="I414" s="28"/>
      <c r="J414" s="22"/>
      <c r="K414" s="28"/>
      <c r="L414" s="22"/>
      <c r="M414" s="28"/>
      <c r="N414" s="22"/>
      <c r="O414" s="22"/>
      <c r="P414" s="22"/>
      <c r="Q414" s="28"/>
      <c r="R414" s="22"/>
      <c r="S414" s="28"/>
      <c r="T414" s="22"/>
    </row>
    <row r="415" spans="1:20" x14ac:dyDescent="0.25">
      <c r="A415" s="12">
        <v>4</v>
      </c>
      <c r="B415" s="15"/>
      <c r="C415" s="12">
        <v>36100</v>
      </c>
      <c r="D415" s="206" t="s">
        <v>148</v>
      </c>
      <c r="F415" s="98">
        <v>9856.4953399999995</v>
      </c>
      <c r="G415" s="6"/>
      <c r="H415" s="98">
        <v>880.77323999999999</v>
      </c>
      <c r="I415" s="23"/>
      <c r="J415" s="98">
        <v>0</v>
      </c>
      <c r="K415" s="194"/>
      <c r="L415" s="98">
        <v>0</v>
      </c>
      <c r="M415" s="194"/>
      <c r="N415" s="98">
        <v>0</v>
      </c>
      <c r="O415" s="22"/>
      <c r="P415" s="98">
        <v>0</v>
      </c>
      <c r="Q415" s="23"/>
      <c r="R415" s="22">
        <v>10737.26858</v>
      </c>
      <c r="S415" s="194"/>
      <c r="T415" s="98">
        <v>10296.881960000001</v>
      </c>
    </row>
    <row r="416" spans="1:20" x14ac:dyDescent="0.25">
      <c r="A416" s="12">
        <v>5</v>
      </c>
      <c r="B416" s="15"/>
      <c r="C416" s="12">
        <v>36200</v>
      </c>
      <c r="D416" s="206" t="s">
        <v>149</v>
      </c>
      <c r="F416" s="98">
        <v>79369.59086720011</v>
      </c>
      <c r="G416" s="6"/>
      <c r="H416" s="98">
        <v>9114.2612100000006</v>
      </c>
      <c r="I416" s="23"/>
      <c r="J416" s="98">
        <v>-1848.8689099999999</v>
      </c>
      <c r="K416" s="194"/>
      <c r="L416" s="98">
        <v>-1406.79422</v>
      </c>
      <c r="M416" s="194"/>
      <c r="N416" s="98">
        <v>271.25022999999999</v>
      </c>
      <c r="O416" s="22"/>
      <c r="P416" s="98">
        <v>0</v>
      </c>
      <c r="Q416" s="23"/>
      <c r="R416" s="22">
        <v>85499.439177200111</v>
      </c>
      <c r="S416" s="194"/>
      <c r="T416" s="98">
        <v>82677.37148999999</v>
      </c>
    </row>
    <row r="417" spans="1:20" x14ac:dyDescent="0.25">
      <c r="A417" s="12">
        <v>6</v>
      </c>
      <c r="B417" s="15"/>
      <c r="C417" s="12">
        <v>36300</v>
      </c>
      <c r="D417" s="5" t="s">
        <v>147</v>
      </c>
      <c r="F417" s="98">
        <v>0</v>
      </c>
      <c r="G417" s="6"/>
      <c r="H417" s="98">
        <v>0</v>
      </c>
      <c r="I417" s="23"/>
      <c r="J417" s="98">
        <v>0</v>
      </c>
      <c r="K417" s="194"/>
      <c r="L417" s="98">
        <v>0</v>
      </c>
      <c r="M417" s="194"/>
      <c r="N417" s="98">
        <v>0</v>
      </c>
      <c r="O417" s="22"/>
      <c r="P417" s="98">
        <v>0</v>
      </c>
      <c r="Q417" s="23"/>
      <c r="R417" s="22">
        <v>0</v>
      </c>
      <c r="S417" s="194"/>
      <c r="T417" s="98">
        <v>0</v>
      </c>
    </row>
    <row r="418" spans="1:20" x14ac:dyDescent="0.25">
      <c r="A418" s="12">
        <v>7</v>
      </c>
      <c r="B418" s="12"/>
      <c r="C418" s="12">
        <v>36400</v>
      </c>
      <c r="D418" s="206" t="s">
        <v>159</v>
      </c>
      <c r="F418" s="98">
        <v>189632.32778209986</v>
      </c>
      <c r="G418" s="6"/>
      <c r="H418" s="98">
        <v>26341.50128</v>
      </c>
      <c r="I418" s="23"/>
      <c r="J418" s="98">
        <v>-12934.18655</v>
      </c>
      <c r="K418" s="194"/>
      <c r="L418" s="98">
        <v>-7239.63735</v>
      </c>
      <c r="M418" s="194"/>
      <c r="N418" s="98">
        <v>644.21929</v>
      </c>
      <c r="O418" s="22"/>
      <c r="P418" s="98">
        <v>0</v>
      </c>
      <c r="Q418" s="23"/>
      <c r="R418" s="22">
        <v>196444.22445209985</v>
      </c>
      <c r="S418" s="194"/>
      <c r="T418" s="98">
        <v>192985.64118999999</v>
      </c>
    </row>
    <row r="419" spans="1:20" x14ac:dyDescent="0.25">
      <c r="A419" s="12">
        <v>8</v>
      </c>
      <c r="B419" s="12"/>
      <c r="C419" s="12">
        <v>36500</v>
      </c>
      <c r="D419" s="206" t="s">
        <v>152</v>
      </c>
      <c r="F419" s="98">
        <v>152134.50623360003</v>
      </c>
      <c r="G419" s="6"/>
      <c r="H419" s="98">
        <v>7051.0570399999997</v>
      </c>
      <c r="I419" s="23"/>
      <c r="J419" s="98">
        <v>-7909.0049200000003</v>
      </c>
      <c r="K419" s="194"/>
      <c r="L419" s="98">
        <v>-703.39711</v>
      </c>
      <c r="M419" s="194"/>
      <c r="N419" s="98">
        <v>135.62510999999998</v>
      </c>
      <c r="O419" s="22"/>
      <c r="P419" s="98">
        <v>0</v>
      </c>
      <c r="Q419" s="23"/>
      <c r="R419" s="22">
        <v>150708.78635360001</v>
      </c>
      <c r="S419" s="194"/>
      <c r="T419" s="98">
        <v>151439.20053999999</v>
      </c>
    </row>
    <row r="420" spans="1:20" x14ac:dyDescent="0.25">
      <c r="A420" s="12">
        <v>9</v>
      </c>
      <c r="B420" s="12"/>
      <c r="C420" s="12">
        <v>36600</v>
      </c>
      <c r="D420" s="206" t="s">
        <v>154</v>
      </c>
      <c r="F420" s="98">
        <v>98415.100006700013</v>
      </c>
      <c r="G420" s="6"/>
      <c r="H420" s="98">
        <v>8151.2447199999997</v>
      </c>
      <c r="I420" s="23"/>
      <c r="J420" s="98">
        <v>-234.99553</v>
      </c>
      <c r="K420" s="194"/>
      <c r="L420" s="98">
        <v>-2286.04061</v>
      </c>
      <c r="M420" s="194"/>
      <c r="N420" s="98">
        <v>440.78161999999998</v>
      </c>
      <c r="O420" s="22"/>
      <c r="P420" s="98">
        <v>0</v>
      </c>
      <c r="Q420" s="23"/>
      <c r="R420" s="22">
        <v>104486.09020670001</v>
      </c>
      <c r="S420" s="194"/>
      <c r="T420" s="98">
        <v>101456.61004</v>
      </c>
    </row>
    <row r="421" spans="1:20" x14ac:dyDescent="0.25">
      <c r="A421" s="12">
        <v>10</v>
      </c>
      <c r="B421" s="15"/>
      <c r="C421" s="12">
        <v>36700</v>
      </c>
      <c r="D421" s="206" t="s">
        <v>155</v>
      </c>
      <c r="F421" s="98">
        <v>62438.192203100029</v>
      </c>
      <c r="G421" s="6"/>
      <c r="H421" s="98">
        <v>27882.617569999999</v>
      </c>
      <c r="I421" s="23"/>
      <c r="J421" s="98">
        <v>-16455.22178</v>
      </c>
      <c r="K421" s="194"/>
      <c r="L421" s="98">
        <v>-8981.7114999999994</v>
      </c>
      <c r="M421" s="194"/>
      <c r="N421" s="98">
        <v>305.15651000000003</v>
      </c>
      <c r="O421" s="22"/>
      <c r="P421" s="98">
        <v>0</v>
      </c>
      <c r="Q421" s="23"/>
      <c r="R421" s="22">
        <v>65189.033003100027</v>
      </c>
      <c r="S421" s="194"/>
      <c r="T421" s="98">
        <v>63380.247600000002</v>
      </c>
    </row>
    <row r="422" spans="1:20" x14ac:dyDescent="0.25">
      <c r="A422" s="12">
        <v>11</v>
      </c>
      <c r="B422" s="15"/>
      <c r="C422" s="12">
        <v>36800</v>
      </c>
      <c r="D422" s="206" t="s">
        <v>160</v>
      </c>
      <c r="F422" s="98">
        <v>365510.32888420013</v>
      </c>
      <c r="G422" s="6"/>
      <c r="H422" s="98">
        <v>40688.717689999998</v>
      </c>
      <c r="I422" s="23"/>
      <c r="J422" s="98">
        <v>-8242.9204300000001</v>
      </c>
      <c r="K422" s="194"/>
      <c r="L422" s="98">
        <v>-6682.2725499999997</v>
      </c>
      <c r="M422" s="194"/>
      <c r="N422" s="98">
        <v>1288.43858</v>
      </c>
      <c r="O422" s="22"/>
      <c r="P422" s="98">
        <v>0</v>
      </c>
      <c r="Q422" s="23"/>
      <c r="R422" s="22">
        <v>392562.29217420018</v>
      </c>
      <c r="S422" s="194"/>
      <c r="T422" s="98">
        <v>379252.06789999997</v>
      </c>
    </row>
    <row r="423" spans="1:20" x14ac:dyDescent="0.25">
      <c r="A423" s="12">
        <v>12</v>
      </c>
      <c r="B423" s="15"/>
      <c r="C423" s="12">
        <v>36900</v>
      </c>
      <c r="D423" s="206" t="s">
        <v>161</v>
      </c>
      <c r="F423" s="98">
        <v>66612.392865900008</v>
      </c>
      <c r="G423" s="6"/>
      <c r="H423" s="98">
        <v>1993.5787399999999</v>
      </c>
      <c r="I423" s="23"/>
      <c r="J423" s="98">
        <v>-180.76579999999998</v>
      </c>
      <c r="K423" s="194"/>
      <c r="L423" s="98">
        <v>-175.84927999999999</v>
      </c>
      <c r="M423" s="194"/>
      <c r="N423" s="98">
        <v>33.906279999999995</v>
      </c>
      <c r="O423" s="22"/>
      <c r="P423" s="98">
        <v>0</v>
      </c>
      <c r="Q423" s="23"/>
      <c r="R423" s="22">
        <v>68283.262805900013</v>
      </c>
      <c r="S423" s="194"/>
      <c r="T423" s="98">
        <v>67453.988900000011</v>
      </c>
    </row>
    <row r="424" spans="1:20" x14ac:dyDescent="0.25">
      <c r="A424" s="12">
        <v>13</v>
      </c>
      <c r="B424" s="15"/>
      <c r="C424" s="12">
        <v>36902</v>
      </c>
      <c r="D424" s="206" t="s">
        <v>162</v>
      </c>
      <c r="F424" s="98">
        <v>74802.744641799931</v>
      </c>
      <c r="G424" s="6"/>
      <c r="H424" s="98">
        <v>4063.3032599999997</v>
      </c>
      <c r="I424" s="23"/>
      <c r="J424" s="98">
        <v>-108.45947</v>
      </c>
      <c r="K424" s="194"/>
      <c r="L424" s="98">
        <v>-351.69855999999999</v>
      </c>
      <c r="M424" s="194"/>
      <c r="N424" s="98">
        <v>67.812559999999991</v>
      </c>
      <c r="O424" s="22"/>
      <c r="P424" s="98">
        <v>0</v>
      </c>
      <c r="Q424" s="23"/>
      <c r="R424" s="22">
        <v>78473.702431799931</v>
      </c>
      <c r="S424" s="194"/>
      <c r="T424" s="98">
        <v>76639.637709999995</v>
      </c>
    </row>
    <row r="425" spans="1:20" x14ac:dyDescent="0.25">
      <c r="A425" s="12">
        <v>14</v>
      </c>
      <c r="B425" s="15"/>
      <c r="C425" s="12">
        <v>37000</v>
      </c>
      <c r="D425" s="206" t="s">
        <v>163</v>
      </c>
      <c r="F425" s="98">
        <v>5210.3756900000026</v>
      </c>
      <c r="G425" s="6"/>
      <c r="H425" s="98">
        <v>1372.3605600000001</v>
      </c>
      <c r="I425" s="23"/>
      <c r="J425" s="98">
        <v>0</v>
      </c>
      <c r="K425" s="194"/>
      <c r="L425" s="98">
        <v>0</v>
      </c>
      <c r="M425" s="194"/>
      <c r="N425" s="98">
        <v>0</v>
      </c>
      <c r="O425" s="22"/>
      <c r="P425" s="98">
        <v>0</v>
      </c>
      <c r="Q425" s="23"/>
      <c r="R425" s="22">
        <v>6582.7362500000027</v>
      </c>
      <c r="S425" s="194"/>
      <c r="T425" s="98">
        <v>5896.5559699999994</v>
      </c>
    </row>
    <row r="426" spans="1:20" x14ac:dyDescent="0.25">
      <c r="A426" s="12">
        <v>15</v>
      </c>
      <c r="B426" s="12"/>
      <c r="C426" s="12">
        <v>37001</v>
      </c>
      <c r="D426" s="206" t="s">
        <v>164</v>
      </c>
      <c r="F426" s="98">
        <v>16007.484385400003</v>
      </c>
      <c r="G426" s="6"/>
      <c r="H426" s="98">
        <v>13384.252839999999</v>
      </c>
      <c r="I426" s="23"/>
      <c r="J426" s="98">
        <v>-7318.7009600000001</v>
      </c>
      <c r="K426" s="194"/>
      <c r="L426" s="98">
        <v>-1172.4707100000001</v>
      </c>
      <c r="M426" s="194"/>
      <c r="N426" s="98">
        <v>344.58896000000004</v>
      </c>
      <c r="O426" s="22"/>
      <c r="P426" s="98">
        <v>0</v>
      </c>
      <c r="Q426" s="23"/>
      <c r="R426" s="22">
        <v>21245.154515399998</v>
      </c>
      <c r="S426" s="194"/>
      <c r="T426" s="98">
        <v>18779.219929999999</v>
      </c>
    </row>
    <row r="427" spans="1:20" x14ac:dyDescent="0.25">
      <c r="A427" s="12">
        <v>16</v>
      </c>
      <c r="B427" s="12"/>
      <c r="C427" s="12">
        <v>37010</v>
      </c>
      <c r="D427" s="206" t="s">
        <v>165</v>
      </c>
      <c r="F427" s="98">
        <v>409.42498999999998</v>
      </c>
      <c r="G427" s="6"/>
      <c r="H427" s="98">
        <v>647.39622999999995</v>
      </c>
      <c r="I427" s="23"/>
      <c r="J427" s="98">
        <v>0</v>
      </c>
      <c r="K427" s="194"/>
      <c r="L427" s="98">
        <v>-5</v>
      </c>
      <c r="M427" s="194"/>
      <c r="N427" s="98">
        <v>0</v>
      </c>
      <c r="O427" s="22"/>
      <c r="P427" s="98">
        <v>0</v>
      </c>
      <c r="Q427" s="23"/>
      <c r="R427" s="22">
        <v>1051.8212199999998</v>
      </c>
      <c r="S427" s="194"/>
      <c r="T427" s="98">
        <v>705.13643999999999</v>
      </c>
    </row>
    <row r="428" spans="1:20" x14ac:dyDescent="0.25">
      <c r="A428" s="12">
        <v>17</v>
      </c>
      <c r="B428" s="12"/>
      <c r="C428" s="12">
        <v>37300</v>
      </c>
      <c r="D428" s="206" t="s">
        <v>166</v>
      </c>
      <c r="F428" s="98">
        <v>127432.28398999992</v>
      </c>
      <c r="G428" s="6"/>
      <c r="H428" s="98">
        <v>14373.022650000001</v>
      </c>
      <c r="I428" s="23"/>
      <c r="J428" s="98">
        <v>-5091.1424699999998</v>
      </c>
      <c r="K428" s="194"/>
      <c r="L428" s="98">
        <v>-2934.37563</v>
      </c>
      <c r="M428" s="194"/>
      <c r="N428" s="98">
        <v>0</v>
      </c>
      <c r="O428" s="22"/>
      <c r="P428" s="98">
        <v>0</v>
      </c>
      <c r="Q428" s="23"/>
      <c r="R428" s="22">
        <v>133779.78853999995</v>
      </c>
      <c r="S428" s="194"/>
      <c r="T428" s="98">
        <v>130582.39112999999</v>
      </c>
    </row>
    <row r="429" spans="1:20" x14ac:dyDescent="0.25">
      <c r="A429" s="12">
        <v>18</v>
      </c>
      <c r="B429" s="12"/>
      <c r="C429" s="12">
        <v>37302</v>
      </c>
      <c r="D429" s="206" t="s">
        <v>167</v>
      </c>
      <c r="F429" s="98">
        <v>1183.9065900000003</v>
      </c>
      <c r="G429" s="6"/>
      <c r="H429" s="98">
        <v>902.56956000000002</v>
      </c>
      <c r="I429" s="23"/>
      <c r="J429" s="98">
        <v>0</v>
      </c>
      <c r="K429" s="194"/>
      <c r="L429" s="98">
        <v>0</v>
      </c>
      <c r="M429" s="194"/>
      <c r="N429" s="98">
        <v>0</v>
      </c>
      <c r="O429" s="22"/>
      <c r="P429" s="98">
        <v>0</v>
      </c>
      <c r="Q429" s="23"/>
      <c r="R429" s="22">
        <v>2086.4761500000004</v>
      </c>
      <c r="S429" s="194"/>
      <c r="T429" s="98">
        <v>1635.19137</v>
      </c>
    </row>
    <row r="430" spans="1:20" ht="13.8" thickBot="1" x14ac:dyDescent="0.3">
      <c r="A430" s="12">
        <v>19</v>
      </c>
      <c r="B430" s="15"/>
      <c r="D430" s="5" t="s">
        <v>168</v>
      </c>
      <c r="F430" s="104">
        <v>1249015.15447</v>
      </c>
      <c r="G430" s="6"/>
      <c r="H430" s="104">
        <v>156846.65659</v>
      </c>
      <c r="I430" s="28"/>
      <c r="J430" s="104">
        <v>-60324.266820000004</v>
      </c>
      <c r="K430" s="28"/>
      <c r="L430" s="104">
        <v>-31939.247520000001</v>
      </c>
      <c r="M430" s="28"/>
      <c r="N430" s="104">
        <v>3531.7791400000001</v>
      </c>
      <c r="O430" s="68"/>
      <c r="P430" s="104">
        <v>0</v>
      </c>
      <c r="Q430" s="28"/>
      <c r="R430" s="104">
        <v>1317130.0758600002</v>
      </c>
      <c r="S430" s="28"/>
      <c r="T430" s="104">
        <v>1283180.1421699997</v>
      </c>
    </row>
    <row r="431" spans="1:20" ht="13.8" thickTop="1" x14ac:dyDescent="0.25">
      <c r="A431" s="12">
        <v>20</v>
      </c>
      <c r="B431" s="12"/>
      <c r="Q431" s="6"/>
    </row>
    <row r="432" spans="1:20" x14ac:dyDescent="0.25">
      <c r="A432" s="12">
        <v>21</v>
      </c>
      <c r="B432" s="12"/>
      <c r="D432" s="30" t="s">
        <v>169</v>
      </c>
      <c r="E432" s="30"/>
      <c r="F432" s="21"/>
      <c r="H432" s="28"/>
      <c r="I432" s="28"/>
      <c r="J432" s="28"/>
      <c r="K432" s="28"/>
      <c r="L432" s="43"/>
      <c r="M432" s="28"/>
      <c r="N432" s="43"/>
      <c r="O432" s="43"/>
      <c r="P432" s="43"/>
      <c r="Q432" s="28"/>
      <c r="R432" s="43"/>
      <c r="S432" s="28"/>
      <c r="T432" s="43"/>
    </row>
    <row r="433" spans="1:20" x14ac:dyDescent="0.25">
      <c r="A433" s="12">
        <v>22</v>
      </c>
      <c r="B433" s="12"/>
      <c r="C433" s="12">
        <v>39000</v>
      </c>
      <c r="D433" s="206" t="s">
        <v>148</v>
      </c>
      <c r="F433" s="98">
        <v>52207.88203999999</v>
      </c>
      <c r="G433" s="6"/>
      <c r="H433" s="98">
        <v>7193.3255899999995</v>
      </c>
      <c r="I433" s="23"/>
      <c r="J433" s="98">
        <v>-15499.278039999999</v>
      </c>
      <c r="K433" s="194"/>
      <c r="L433" s="98">
        <v>-479.54016999999999</v>
      </c>
      <c r="M433" s="194"/>
      <c r="N433" s="98">
        <v>0</v>
      </c>
      <c r="O433" s="22"/>
      <c r="P433" s="98">
        <v>0</v>
      </c>
      <c r="Q433" s="23"/>
      <c r="R433" s="22">
        <v>43422.389419999992</v>
      </c>
      <c r="S433" s="194"/>
      <c r="T433" s="98">
        <v>45485.804700000001</v>
      </c>
    </row>
    <row r="434" spans="1:20" x14ac:dyDescent="0.25">
      <c r="A434" s="12">
        <v>23</v>
      </c>
      <c r="B434" s="12"/>
      <c r="C434" s="12">
        <v>39101</v>
      </c>
      <c r="D434" s="5" t="s">
        <v>170</v>
      </c>
      <c r="F434" s="98">
        <v>3782.3795600000017</v>
      </c>
      <c r="G434" s="6"/>
      <c r="H434" s="98">
        <v>933.53331000000003</v>
      </c>
      <c r="I434" s="23"/>
      <c r="J434" s="98">
        <v>-674.91144999999995</v>
      </c>
      <c r="K434" s="194"/>
      <c r="L434" s="98">
        <v>0</v>
      </c>
      <c r="M434" s="194"/>
      <c r="N434" s="98">
        <v>0</v>
      </c>
      <c r="O434" s="22"/>
      <c r="P434" s="98">
        <v>0</v>
      </c>
      <c r="Q434" s="23"/>
      <c r="R434" s="22">
        <v>4041.0014200000019</v>
      </c>
      <c r="S434" s="194"/>
      <c r="T434" s="98">
        <v>3840.8670999999999</v>
      </c>
    </row>
    <row r="435" spans="1:20" x14ac:dyDescent="0.25">
      <c r="A435" s="12">
        <v>24</v>
      </c>
      <c r="B435" s="12"/>
      <c r="C435" s="12">
        <v>39102</v>
      </c>
      <c r="D435" s="5" t="s">
        <v>171</v>
      </c>
      <c r="F435" s="98">
        <v>8574.9643599999999</v>
      </c>
      <c r="G435" s="6"/>
      <c r="H435" s="98">
        <v>3293.0100200000002</v>
      </c>
      <c r="I435" s="23"/>
      <c r="J435" s="98">
        <v>-891.36275999999998</v>
      </c>
      <c r="K435" s="194"/>
      <c r="L435" s="98">
        <v>0</v>
      </c>
      <c r="M435" s="194"/>
      <c r="N435" s="98">
        <v>0</v>
      </c>
      <c r="O435" s="22"/>
      <c r="P435" s="98">
        <v>0</v>
      </c>
      <c r="Q435" s="23"/>
      <c r="R435" s="22">
        <v>10976.61162</v>
      </c>
      <c r="S435" s="194"/>
      <c r="T435" s="98">
        <v>9594.3766199999991</v>
      </c>
    </row>
    <row r="436" spans="1:20" x14ac:dyDescent="0.25">
      <c r="A436" s="12">
        <v>25</v>
      </c>
      <c r="B436" s="12"/>
      <c r="C436" s="12">
        <v>39103</v>
      </c>
      <c r="D436" s="5" t="s">
        <v>172</v>
      </c>
      <c r="F436" s="98">
        <v>0</v>
      </c>
      <c r="G436" s="6"/>
      <c r="H436" s="98">
        <v>0</v>
      </c>
      <c r="I436" s="23"/>
      <c r="J436" s="98">
        <v>0</v>
      </c>
      <c r="K436" s="194"/>
      <c r="L436" s="98">
        <v>0</v>
      </c>
      <c r="M436" s="194"/>
      <c r="N436" s="98">
        <v>0</v>
      </c>
      <c r="O436" s="22"/>
      <c r="P436" s="98">
        <v>0</v>
      </c>
      <c r="Q436" s="23"/>
      <c r="R436" s="22">
        <v>0</v>
      </c>
      <c r="S436" s="194"/>
      <c r="T436" s="98">
        <v>0</v>
      </c>
    </row>
    <row r="437" spans="1:20" x14ac:dyDescent="0.25">
      <c r="A437" s="12">
        <v>26</v>
      </c>
      <c r="B437" s="12"/>
      <c r="C437" s="12">
        <v>39104</v>
      </c>
      <c r="D437" s="5" t="s">
        <v>173</v>
      </c>
      <c r="F437" s="98">
        <v>24183.219899999996</v>
      </c>
      <c r="G437" s="6"/>
      <c r="H437" s="98">
        <v>10572.333720000001</v>
      </c>
      <c r="I437" s="23"/>
      <c r="J437" s="98">
        <v>-4172.4964399999999</v>
      </c>
      <c r="K437" s="194"/>
      <c r="L437" s="98">
        <v>0</v>
      </c>
      <c r="M437" s="194"/>
      <c r="N437" s="98">
        <v>0</v>
      </c>
      <c r="O437" s="22"/>
      <c r="P437" s="98">
        <v>0</v>
      </c>
      <c r="Q437" s="23"/>
      <c r="R437" s="22">
        <v>30583.05718</v>
      </c>
      <c r="S437" s="194"/>
      <c r="T437" s="98">
        <v>25663.039079999999</v>
      </c>
    </row>
    <row r="438" spans="1:20" x14ac:dyDescent="0.25">
      <c r="A438" s="12">
        <v>27</v>
      </c>
      <c r="B438" s="12"/>
      <c r="C438" s="12">
        <v>39202</v>
      </c>
      <c r="D438" s="7" t="s">
        <v>174</v>
      </c>
      <c r="F438" s="98">
        <v>7607.9824299999955</v>
      </c>
      <c r="G438" s="6"/>
      <c r="H438" s="98">
        <v>2166.5242200000002</v>
      </c>
      <c r="I438" s="23"/>
      <c r="J438" s="98">
        <v>-19.5</v>
      </c>
      <c r="K438" s="194"/>
      <c r="L438" s="98">
        <v>0</v>
      </c>
      <c r="M438" s="194"/>
      <c r="N438" s="98">
        <v>35.200000000000003</v>
      </c>
      <c r="O438" s="22"/>
      <c r="P438" s="98">
        <v>0</v>
      </c>
      <c r="Q438" s="23"/>
      <c r="R438" s="22">
        <v>9790.2066499999964</v>
      </c>
      <c r="S438" s="194"/>
      <c r="T438" s="98">
        <v>8690.9626499999995</v>
      </c>
    </row>
    <row r="439" spans="1:20" x14ac:dyDescent="0.25">
      <c r="A439" s="12">
        <v>28</v>
      </c>
      <c r="B439" s="12"/>
      <c r="C439" s="12">
        <v>39203</v>
      </c>
      <c r="D439" s="7" t="s">
        <v>175</v>
      </c>
      <c r="F439" s="98">
        <v>28088.665460000015</v>
      </c>
      <c r="G439" s="6"/>
      <c r="H439" s="98">
        <v>3366.4728</v>
      </c>
      <c r="I439" s="23"/>
      <c r="J439" s="98">
        <v>0</v>
      </c>
      <c r="K439" s="194"/>
      <c r="L439" s="98">
        <v>56.424999999999997</v>
      </c>
      <c r="M439" s="194"/>
      <c r="N439" s="98">
        <v>1000</v>
      </c>
      <c r="O439" s="22"/>
      <c r="P439" s="98">
        <v>0</v>
      </c>
      <c r="Q439" s="23"/>
      <c r="R439" s="22">
        <v>32511.563260000014</v>
      </c>
      <c r="S439" s="194"/>
      <c r="T439" s="98">
        <v>30234.072179999999</v>
      </c>
    </row>
    <row r="440" spans="1:20" x14ac:dyDescent="0.25">
      <c r="A440" s="12">
        <v>29</v>
      </c>
      <c r="B440" s="15"/>
      <c r="C440" s="12">
        <v>39204</v>
      </c>
      <c r="D440" s="42" t="s">
        <v>176</v>
      </c>
      <c r="E440" s="33"/>
      <c r="F440" s="98">
        <v>0</v>
      </c>
      <c r="G440" s="6"/>
      <c r="H440" s="98">
        <v>0</v>
      </c>
      <c r="I440" s="23"/>
      <c r="J440" s="98">
        <v>0</v>
      </c>
      <c r="K440" s="194"/>
      <c r="L440" s="98">
        <v>0</v>
      </c>
      <c r="M440" s="194"/>
      <c r="N440" s="98">
        <v>0</v>
      </c>
      <c r="O440" s="22"/>
      <c r="P440" s="98">
        <v>0</v>
      </c>
      <c r="Q440" s="23"/>
      <c r="R440" s="22">
        <v>0</v>
      </c>
      <c r="S440" s="194"/>
      <c r="T440" s="98">
        <v>0</v>
      </c>
    </row>
    <row r="441" spans="1:20" x14ac:dyDescent="0.25">
      <c r="A441" s="12">
        <v>30</v>
      </c>
      <c r="B441" s="15"/>
      <c r="C441" s="12">
        <v>39212</v>
      </c>
      <c r="D441" s="5" t="s">
        <v>177</v>
      </c>
      <c r="F441" s="98">
        <v>2193.4214700000011</v>
      </c>
      <c r="G441" s="6"/>
      <c r="H441" s="98">
        <v>363.54552000000001</v>
      </c>
      <c r="I441" s="23"/>
      <c r="J441" s="98">
        <v>0</v>
      </c>
      <c r="K441" s="194"/>
      <c r="L441" s="98">
        <v>0</v>
      </c>
      <c r="M441" s="194"/>
      <c r="N441" s="98">
        <v>0</v>
      </c>
      <c r="O441" s="22"/>
      <c r="P441" s="98">
        <v>0</v>
      </c>
      <c r="Q441" s="23"/>
      <c r="R441" s="22">
        <v>2556.9669900000013</v>
      </c>
      <c r="S441" s="194"/>
      <c r="T441" s="98">
        <v>2375.1942300000001</v>
      </c>
    </row>
    <row r="442" spans="1:20" x14ac:dyDescent="0.25">
      <c r="A442" s="12">
        <v>31</v>
      </c>
      <c r="B442" s="15"/>
      <c r="C442" s="12">
        <v>39213</v>
      </c>
      <c r="D442" s="5" t="s">
        <v>178</v>
      </c>
      <c r="F442" s="98">
        <v>273.20389000000006</v>
      </c>
      <c r="G442" s="6"/>
      <c r="H442" s="98">
        <v>64.590239999999994</v>
      </c>
      <c r="I442" s="23"/>
      <c r="J442" s="98">
        <v>0</v>
      </c>
      <c r="K442" s="194"/>
      <c r="L442" s="98">
        <v>0</v>
      </c>
      <c r="M442" s="194"/>
      <c r="N442" s="98">
        <v>0</v>
      </c>
      <c r="O442" s="22"/>
      <c r="P442" s="98">
        <v>0</v>
      </c>
      <c r="Q442" s="23"/>
      <c r="R442" s="22">
        <v>337.79413000000005</v>
      </c>
      <c r="S442" s="194"/>
      <c r="T442" s="98">
        <v>305.49901</v>
      </c>
    </row>
    <row r="443" spans="1:20" x14ac:dyDescent="0.25">
      <c r="A443" s="12">
        <v>32</v>
      </c>
      <c r="B443" s="15"/>
      <c r="C443" s="12">
        <v>39214</v>
      </c>
      <c r="D443" s="33" t="s">
        <v>179</v>
      </c>
      <c r="E443" s="33"/>
      <c r="F443" s="98">
        <v>0</v>
      </c>
      <c r="G443" s="6"/>
      <c r="H443" s="98">
        <v>0</v>
      </c>
      <c r="I443" s="23"/>
      <c r="J443" s="98">
        <v>0</v>
      </c>
      <c r="K443" s="194"/>
      <c r="L443" s="98">
        <v>0</v>
      </c>
      <c r="M443" s="194"/>
      <c r="N443" s="98">
        <v>0</v>
      </c>
      <c r="O443" s="22"/>
      <c r="P443" s="98">
        <v>0</v>
      </c>
      <c r="Q443" s="23"/>
      <c r="R443" s="22">
        <v>0</v>
      </c>
      <c r="S443" s="194"/>
      <c r="T443" s="98">
        <v>0</v>
      </c>
    </row>
    <row r="444" spans="1:20" x14ac:dyDescent="0.25">
      <c r="A444" s="12">
        <v>33</v>
      </c>
      <c r="B444" s="15"/>
      <c r="C444" s="12">
        <v>39300</v>
      </c>
      <c r="D444" s="33" t="s">
        <v>180</v>
      </c>
      <c r="E444" s="33"/>
      <c r="F444" s="98">
        <v>0</v>
      </c>
      <c r="G444" s="6"/>
      <c r="H444" s="98">
        <v>0</v>
      </c>
      <c r="I444" s="23"/>
      <c r="J444" s="98">
        <v>0</v>
      </c>
      <c r="K444" s="194"/>
      <c r="L444" s="98">
        <v>0</v>
      </c>
      <c r="M444" s="194"/>
      <c r="N444" s="98">
        <v>0</v>
      </c>
      <c r="O444" s="22"/>
      <c r="P444" s="98">
        <v>0</v>
      </c>
      <c r="Q444" s="23"/>
      <c r="R444" s="22">
        <v>0</v>
      </c>
      <c r="S444" s="194"/>
      <c r="T444" s="98">
        <v>0</v>
      </c>
    </row>
    <row r="445" spans="1:20" x14ac:dyDescent="0.25">
      <c r="A445" s="12">
        <v>34</v>
      </c>
      <c r="B445" s="15"/>
      <c r="C445" s="12">
        <v>39400</v>
      </c>
      <c r="D445" s="33" t="s">
        <v>181</v>
      </c>
      <c r="E445" s="33"/>
      <c r="F445" s="98">
        <v>6575.9932300000009</v>
      </c>
      <c r="G445" s="6"/>
      <c r="H445" s="98">
        <v>2265.8509199999999</v>
      </c>
      <c r="I445" s="23"/>
      <c r="J445" s="98">
        <v>-2311.6172000000001</v>
      </c>
      <c r="K445" s="194"/>
      <c r="L445" s="98">
        <v>0</v>
      </c>
      <c r="M445" s="194"/>
      <c r="N445" s="98">
        <v>0</v>
      </c>
      <c r="O445" s="22"/>
      <c r="P445" s="98">
        <v>0</v>
      </c>
      <c r="Q445" s="23"/>
      <c r="R445" s="22">
        <v>6530.2269500000002</v>
      </c>
      <c r="S445" s="194"/>
      <c r="T445" s="98">
        <v>6796.3145999999997</v>
      </c>
    </row>
    <row r="446" spans="1:20" x14ac:dyDescent="0.25">
      <c r="A446" s="12">
        <v>35</v>
      </c>
      <c r="B446" s="15"/>
      <c r="C446" s="12">
        <v>39401</v>
      </c>
      <c r="D446" s="5" t="s">
        <v>182</v>
      </c>
      <c r="F446" s="98">
        <v>2993.2336700000001</v>
      </c>
      <c r="G446" s="6"/>
      <c r="H446" s="98">
        <v>837.70668000000001</v>
      </c>
      <c r="I446" s="23"/>
      <c r="J446" s="98">
        <v>0</v>
      </c>
      <c r="K446" s="194"/>
      <c r="L446" s="98">
        <v>0</v>
      </c>
      <c r="M446" s="194"/>
      <c r="N446" s="98">
        <v>0</v>
      </c>
      <c r="O446" s="22"/>
      <c r="P446" s="98">
        <v>0</v>
      </c>
      <c r="Q446" s="23"/>
      <c r="R446" s="22">
        <v>3830.9403499999999</v>
      </c>
      <c r="S446" s="194"/>
      <c r="T446" s="98">
        <v>3412.0870099999997</v>
      </c>
    </row>
    <row r="447" spans="1:20" x14ac:dyDescent="0.25">
      <c r="A447" s="12">
        <v>36</v>
      </c>
      <c r="B447" s="15"/>
      <c r="C447" s="12">
        <v>39500</v>
      </c>
      <c r="D447" s="5" t="s">
        <v>183</v>
      </c>
      <c r="F447" s="98">
        <v>1908.0212299999998</v>
      </c>
      <c r="G447" s="6"/>
      <c r="H447" s="98">
        <v>2503.6294600000001</v>
      </c>
      <c r="I447" s="23"/>
      <c r="J447" s="98">
        <v>-457.52873</v>
      </c>
      <c r="K447" s="194"/>
      <c r="L447" s="98">
        <v>0</v>
      </c>
      <c r="M447" s="194"/>
      <c r="N447" s="98">
        <v>0</v>
      </c>
      <c r="O447" s="22"/>
      <c r="P447" s="98">
        <v>0</v>
      </c>
      <c r="Q447" s="23"/>
      <c r="R447" s="22">
        <v>3954.1219600000004</v>
      </c>
      <c r="S447" s="194"/>
      <c r="T447" s="98">
        <v>2821.8104199999998</v>
      </c>
    </row>
    <row r="448" spans="1:20" x14ac:dyDescent="0.25">
      <c r="A448" s="12">
        <v>37</v>
      </c>
      <c r="B448" s="15"/>
      <c r="C448" s="12">
        <v>39600</v>
      </c>
      <c r="D448" s="5" t="s">
        <v>184</v>
      </c>
      <c r="F448" s="98">
        <v>0</v>
      </c>
      <c r="G448" s="6"/>
      <c r="H448" s="98">
        <v>0</v>
      </c>
      <c r="I448" s="23"/>
      <c r="J448" s="98">
        <v>0</v>
      </c>
      <c r="K448" s="194"/>
      <c r="L448" s="98">
        <v>0</v>
      </c>
      <c r="M448" s="194"/>
      <c r="N448" s="98">
        <v>0</v>
      </c>
      <c r="O448" s="22"/>
      <c r="P448" s="98">
        <v>0</v>
      </c>
      <c r="Q448" s="23"/>
      <c r="R448" s="22">
        <v>0</v>
      </c>
      <c r="S448" s="194"/>
      <c r="T448" s="98">
        <v>0</v>
      </c>
    </row>
    <row r="449" spans="1:20" x14ac:dyDescent="0.25">
      <c r="A449" s="12">
        <v>38</v>
      </c>
      <c r="B449" s="15"/>
      <c r="C449" s="12">
        <v>39700</v>
      </c>
      <c r="D449" s="33" t="s">
        <v>185</v>
      </c>
      <c r="E449" s="33"/>
      <c r="F449" s="98">
        <v>25138.803880000003</v>
      </c>
      <c r="G449" s="6"/>
      <c r="H449" s="98">
        <v>6539.5904600000003</v>
      </c>
      <c r="I449" s="23"/>
      <c r="J449" s="98">
        <v>-13200.6661</v>
      </c>
      <c r="K449" s="194"/>
      <c r="L449" s="98">
        <v>-1.96872</v>
      </c>
      <c r="M449" s="194"/>
      <c r="N449" s="98">
        <v>0</v>
      </c>
      <c r="O449" s="22"/>
      <c r="P449" s="98">
        <v>0</v>
      </c>
      <c r="Q449" s="23"/>
      <c r="R449" s="22">
        <v>18475.759520000003</v>
      </c>
      <c r="S449" s="194"/>
      <c r="T449" s="98">
        <v>24586.568800000001</v>
      </c>
    </row>
    <row r="450" spans="1:20" x14ac:dyDescent="0.25">
      <c r="A450" s="12">
        <v>39</v>
      </c>
      <c r="B450" s="15"/>
      <c r="C450" s="11">
        <v>39725</v>
      </c>
      <c r="D450" s="33" t="s">
        <v>186</v>
      </c>
      <c r="E450" s="33"/>
      <c r="F450" s="98">
        <v>27439.427159999988</v>
      </c>
      <c r="G450" s="6"/>
      <c r="H450" s="98">
        <v>1810.22883</v>
      </c>
      <c r="I450" s="23"/>
      <c r="J450" s="98">
        <v>-4244.7310099999995</v>
      </c>
      <c r="K450" s="194"/>
      <c r="L450" s="98">
        <v>0</v>
      </c>
      <c r="M450" s="194"/>
      <c r="N450" s="98">
        <v>0</v>
      </c>
      <c r="O450" s="22"/>
      <c r="P450" s="98">
        <v>0</v>
      </c>
      <c r="Q450" s="23"/>
      <c r="R450" s="22">
        <v>25004.924979999989</v>
      </c>
      <c r="S450" s="194"/>
      <c r="T450" s="98">
        <v>25897.297409999999</v>
      </c>
    </row>
    <row r="451" spans="1:20" x14ac:dyDescent="0.25">
      <c r="A451" s="12">
        <v>40</v>
      </c>
      <c r="B451" s="15"/>
      <c r="C451" s="11">
        <v>39800</v>
      </c>
      <c r="D451" s="33" t="s">
        <v>187</v>
      </c>
      <c r="E451" s="33"/>
      <c r="F451" s="98">
        <v>2747.1298600000009</v>
      </c>
      <c r="G451" s="6"/>
      <c r="H451" s="98">
        <v>705.00037999999995</v>
      </c>
      <c r="I451" s="23"/>
      <c r="J451" s="98">
        <v>-692.5711</v>
      </c>
      <c r="K451" s="194"/>
      <c r="L451" s="98">
        <v>0</v>
      </c>
      <c r="M451" s="194"/>
      <c r="N451" s="98">
        <v>0</v>
      </c>
      <c r="O451" s="22"/>
      <c r="P451" s="98">
        <v>0</v>
      </c>
      <c r="Q451" s="23"/>
      <c r="R451" s="22">
        <v>2759.5591400000008</v>
      </c>
      <c r="S451" s="194"/>
      <c r="T451" s="98">
        <v>2741.4219800000001</v>
      </c>
    </row>
    <row r="452" spans="1:20" ht="13.8" thickBot="1" x14ac:dyDescent="0.3">
      <c r="A452" s="12">
        <v>41</v>
      </c>
      <c r="B452" s="15"/>
      <c r="C452" s="11"/>
      <c r="D452" s="33" t="s">
        <v>188</v>
      </c>
      <c r="E452" s="33"/>
      <c r="F452" s="104">
        <v>193714.32814</v>
      </c>
      <c r="H452" s="104">
        <v>42615.342149999997</v>
      </c>
      <c r="I452" s="28"/>
      <c r="J452" s="104">
        <v>-42164.662830000001</v>
      </c>
      <c r="K452" s="28"/>
      <c r="L452" s="104">
        <v>-425.08389</v>
      </c>
      <c r="M452" s="28"/>
      <c r="N452" s="104">
        <v>1035.2</v>
      </c>
      <c r="O452" s="68"/>
      <c r="P452" s="104">
        <v>0</v>
      </c>
      <c r="Q452" s="28"/>
      <c r="R452" s="104">
        <v>194775.12356999997</v>
      </c>
      <c r="S452" s="28"/>
      <c r="T452" s="104">
        <v>192445.31579000002</v>
      </c>
    </row>
    <row r="453" spans="1:20" ht="13.8" thickTop="1" x14ac:dyDescent="0.25">
      <c r="A453" s="12">
        <v>42</v>
      </c>
      <c r="B453" s="15"/>
      <c r="C453" s="37"/>
      <c r="Q453" s="6"/>
    </row>
    <row r="454" spans="1:20" ht="13.8" thickBot="1" x14ac:dyDescent="0.3">
      <c r="A454" s="12">
        <v>43</v>
      </c>
      <c r="B454" s="15"/>
      <c r="C454" s="37"/>
      <c r="D454" s="42" t="s">
        <v>659</v>
      </c>
      <c r="E454" s="33"/>
      <c r="F454" s="58">
        <v>3677568.8356300001</v>
      </c>
      <c r="G454" s="198"/>
      <c r="H454" s="58">
        <v>513062.28368000005</v>
      </c>
      <c r="I454" s="28"/>
      <c r="J454" s="58">
        <v>-145403.08848000001</v>
      </c>
      <c r="K454" s="28"/>
      <c r="L454" s="58">
        <v>-43716.326350000003</v>
      </c>
      <c r="M454" s="28"/>
      <c r="N454" s="58">
        <v>4566.9791400000004</v>
      </c>
      <c r="O454" s="195"/>
      <c r="P454" s="58">
        <v>0</v>
      </c>
      <c r="Q454" s="28"/>
      <c r="R454" s="58">
        <v>4006078.6836200003</v>
      </c>
      <c r="S454" s="28"/>
      <c r="T454" s="58">
        <v>3844385.6855099997</v>
      </c>
    </row>
    <row r="455" spans="1:20" ht="14.4" thickTop="1" thickBot="1" x14ac:dyDescent="0.3">
      <c r="A455" s="10">
        <v>44</v>
      </c>
      <c r="B455" s="39" t="s">
        <v>70</v>
      </c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99"/>
      <c r="R455" s="4"/>
      <c r="S455" s="4"/>
      <c r="T455" s="4"/>
    </row>
    <row r="456" spans="1:20" x14ac:dyDescent="0.25">
      <c r="A456" s="5" t="s">
        <v>649</v>
      </c>
      <c r="Q456" s="6"/>
      <c r="R456" s="5" t="s">
        <v>650</v>
      </c>
    </row>
    <row r="457" spans="1:20" ht="13.8" thickBot="1" x14ac:dyDescent="0.3">
      <c r="A457" s="4" t="s">
        <v>631</v>
      </c>
      <c r="B457" s="4"/>
      <c r="C457" s="4"/>
      <c r="D457" s="4"/>
      <c r="E457" s="4"/>
      <c r="F457" s="4" t="s">
        <v>632</v>
      </c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99"/>
      <c r="R457" s="4"/>
      <c r="S457" s="4"/>
      <c r="T457" s="4" t="s">
        <v>660</v>
      </c>
    </row>
    <row r="458" spans="1:20" x14ac:dyDescent="0.25">
      <c r="A458" s="5" t="s">
        <v>2</v>
      </c>
      <c r="B458" s="40"/>
      <c r="E458" s="6" t="s">
        <v>3</v>
      </c>
      <c r="F458" s="5" t="s">
        <v>634</v>
      </c>
      <c r="J458" s="8"/>
      <c r="K458" s="8"/>
      <c r="M458" s="8"/>
      <c r="N458" s="8"/>
      <c r="O458" s="8"/>
      <c r="P458" s="8"/>
      <c r="Q458" s="100"/>
      <c r="R458" s="5" t="s">
        <v>5</v>
      </c>
      <c r="T458" s="9"/>
    </row>
    <row r="459" spans="1:20" x14ac:dyDescent="0.25">
      <c r="B459" s="40"/>
      <c r="F459" s="5" t="s">
        <v>635</v>
      </c>
      <c r="J459" s="6"/>
      <c r="K459" s="9"/>
      <c r="N459" s="6"/>
      <c r="O459" s="6"/>
      <c r="P459" s="6"/>
      <c r="Q459" s="6" t="s">
        <v>7</v>
      </c>
      <c r="R459" s="9" t="s">
        <v>8</v>
      </c>
      <c r="T459" s="6"/>
    </row>
    <row r="460" spans="1:20" x14ac:dyDescent="0.25">
      <c r="A460" s="5" t="s">
        <v>9</v>
      </c>
      <c r="B460" s="40"/>
      <c r="F460" s="5" t="s">
        <v>652</v>
      </c>
      <c r="J460" s="6"/>
      <c r="K460" s="9"/>
      <c r="L460" s="6"/>
      <c r="Q460" s="6" t="s">
        <v>652</v>
      </c>
      <c r="R460" s="9" t="s">
        <v>10</v>
      </c>
      <c r="T460" s="6"/>
    </row>
    <row r="461" spans="1:20" x14ac:dyDescent="0.25">
      <c r="B461" s="40"/>
      <c r="F461" s="5" t="s">
        <v>652</v>
      </c>
      <c r="J461" s="6"/>
      <c r="K461" s="9"/>
      <c r="L461" s="6"/>
      <c r="Q461" s="6" t="s">
        <v>652</v>
      </c>
      <c r="R461" s="9" t="s">
        <v>11</v>
      </c>
      <c r="T461" s="6"/>
    </row>
    <row r="462" spans="1:20" x14ac:dyDescent="0.25">
      <c r="B462" s="40"/>
      <c r="J462" s="6"/>
      <c r="K462" s="9"/>
      <c r="L462" s="6"/>
      <c r="Q462" s="6"/>
      <c r="R462" s="9" t="s">
        <v>12</v>
      </c>
      <c r="T462" s="6"/>
    </row>
    <row r="463" spans="1:20" ht="13.8" thickBot="1" x14ac:dyDescent="0.3">
      <c r="A463" s="4" t="s">
        <v>13</v>
      </c>
      <c r="B463" s="41"/>
      <c r="C463" s="4"/>
      <c r="D463" s="4"/>
      <c r="E463" s="4"/>
      <c r="F463" s="4" t="s">
        <v>652</v>
      </c>
      <c r="G463" s="4"/>
      <c r="H463" s="10" t="s">
        <v>636</v>
      </c>
      <c r="I463" s="4"/>
      <c r="J463" s="4"/>
      <c r="K463" s="4"/>
      <c r="L463" s="4"/>
      <c r="M463" s="4"/>
      <c r="N463" s="4"/>
      <c r="O463" s="4"/>
      <c r="P463" s="4"/>
      <c r="Q463" s="99"/>
      <c r="R463" s="4" t="s">
        <v>15</v>
      </c>
      <c r="S463" s="4"/>
      <c r="T463" s="4"/>
    </row>
    <row r="464" spans="1:20" x14ac:dyDescent="0.25"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44"/>
      <c r="R464" s="11"/>
      <c r="S464" s="11"/>
      <c r="T464" s="11"/>
    </row>
    <row r="465" spans="1:20" x14ac:dyDescent="0.25">
      <c r="C465" s="11" t="s">
        <v>17</v>
      </c>
      <c r="D465" s="11" t="s">
        <v>18</v>
      </c>
      <c r="E465" s="11"/>
      <c r="F465" s="11" t="s">
        <v>19</v>
      </c>
      <c r="G465" s="11"/>
      <c r="H465" s="11" t="s">
        <v>20</v>
      </c>
      <c r="I465" s="11"/>
      <c r="J465" s="12" t="s">
        <v>21</v>
      </c>
      <c r="K465" s="12"/>
      <c r="L465" s="11" t="s">
        <v>22</v>
      </c>
      <c r="M465" s="11"/>
      <c r="N465" s="11" t="s">
        <v>23</v>
      </c>
      <c r="O465" s="11"/>
      <c r="P465" s="11" t="s">
        <v>24</v>
      </c>
      <c r="Q465" s="44"/>
      <c r="R465" s="11" t="s">
        <v>25</v>
      </c>
      <c r="S465" s="11"/>
      <c r="T465" s="11" t="s">
        <v>26</v>
      </c>
    </row>
    <row r="466" spans="1:20" x14ac:dyDescent="0.25">
      <c r="C466" s="12" t="s">
        <v>16</v>
      </c>
      <c r="D466" s="12" t="s">
        <v>16</v>
      </c>
      <c r="F466" s="12" t="s">
        <v>637</v>
      </c>
      <c r="G466" s="12"/>
      <c r="H466" s="11" t="s">
        <v>638</v>
      </c>
      <c r="I466" s="12"/>
      <c r="J466" s="11"/>
      <c r="K466" s="12"/>
      <c r="L466" s="12"/>
      <c r="M466" s="12"/>
      <c r="Q466" s="6"/>
      <c r="R466" s="12" t="s">
        <v>637</v>
      </c>
      <c r="T466" s="12"/>
    </row>
    <row r="467" spans="1:20" x14ac:dyDescent="0.25">
      <c r="A467" s="12" t="s">
        <v>31</v>
      </c>
      <c r="B467" s="12"/>
      <c r="C467" s="12" t="s">
        <v>32</v>
      </c>
      <c r="D467" s="12" t="s">
        <v>32</v>
      </c>
      <c r="E467" s="11"/>
      <c r="F467" s="12" t="s">
        <v>639</v>
      </c>
      <c r="G467" s="12"/>
      <c r="H467" s="12" t="s">
        <v>639</v>
      </c>
      <c r="I467" s="12"/>
      <c r="J467" s="12"/>
      <c r="K467" s="11"/>
      <c r="L467" s="12" t="s">
        <v>640</v>
      </c>
      <c r="M467" s="9"/>
      <c r="N467" s="12" t="s">
        <v>640</v>
      </c>
      <c r="O467" s="12"/>
      <c r="P467" s="12" t="s">
        <v>641</v>
      </c>
      <c r="Q467" s="44"/>
      <c r="R467" s="11" t="s">
        <v>639</v>
      </c>
      <c r="S467" s="11"/>
      <c r="T467" s="12" t="s">
        <v>33</v>
      </c>
    </row>
    <row r="468" spans="1:20" ht="13.8" thickBot="1" x14ac:dyDescent="0.3">
      <c r="A468" s="10" t="s">
        <v>35</v>
      </c>
      <c r="B468" s="10"/>
      <c r="C468" s="10" t="s">
        <v>36</v>
      </c>
      <c r="D468" s="10" t="s">
        <v>37</v>
      </c>
      <c r="E468" s="10"/>
      <c r="F468" s="13" t="s">
        <v>642</v>
      </c>
      <c r="G468" s="13"/>
      <c r="H468" s="13" t="s">
        <v>643</v>
      </c>
      <c r="I468" s="192"/>
      <c r="J468" s="13" t="s">
        <v>644</v>
      </c>
      <c r="K468" s="192"/>
      <c r="L468" s="192" t="s">
        <v>645</v>
      </c>
      <c r="M468" s="14"/>
      <c r="N468" s="14" t="s">
        <v>646</v>
      </c>
      <c r="O468" s="14"/>
      <c r="P468" s="14" t="s">
        <v>647</v>
      </c>
      <c r="Q468" s="193"/>
      <c r="R468" s="14" t="s">
        <v>648</v>
      </c>
      <c r="S468" s="14"/>
      <c r="T468" s="14" t="s">
        <v>51</v>
      </c>
    </row>
    <row r="469" spans="1:20" x14ac:dyDescent="0.25">
      <c r="A469" s="12">
        <v>1</v>
      </c>
      <c r="B469" s="15"/>
      <c r="Q469" s="6"/>
    </row>
    <row r="470" spans="1:20" x14ac:dyDescent="0.25">
      <c r="A470" s="12">
        <v>2</v>
      </c>
      <c r="B470" s="15"/>
      <c r="C470" s="37"/>
      <c r="D470" s="5" t="s">
        <v>190</v>
      </c>
      <c r="H470" s="56"/>
      <c r="I470" s="56"/>
      <c r="J470" s="56"/>
      <c r="K470" s="56"/>
      <c r="L470" s="56"/>
      <c r="M470" s="56"/>
      <c r="N470" s="56"/>
      <c r="O470" s="56"/>
      <c r="P470" s="56"/>
      <c r="Q470" s="106"/>
      <c r="R470" s="56"/>
      <c r="S470" s="56"/>
      <c r="T470" s="56"/>
    </row>
    <row r="471" spans="1:20" x14ac:dyDescent="0.25">
      <c r="A471" s="12">
        <v>3</v>
      </c>
      <c r="B471" s="15"/>
      <c r="C471" s="12" t="s">
        <v>191</v>
      </c>
      <c r="D471" s="59" t="s">
        <v>192</v>
      </c>
      <c r="E471" s="19"/>
      <c r="F471" s="98">
        <v>0</v>
      </c>
      <c r="G471" s="6"/>
      <c r="H471" s="98">
        <v>0</v>
      </c>
      <c r="I471" s="23"/>
      <c r="J471" s="98">
        <v>0</v>
      </c>
      <c r="K471" s="194"/>
      <c r="L471" s="98">
        <v>0</v>
      </c>
      <c r="M471" s="194"/>
      <c r="N471" s="98">
        <v>0</v>
      </c>
      <c r="O471" s="22"/>
      <c r="P471" s="98">
        <v>0</v>
      </c>
      <c r="Q471" s="23"/>
      <c r="R471" s="22">
        <v>0</v>
      </c>
      <c r="S471" s="194"/>
      <c r="T471" s="98">
        <v>0</v>
      </c>
    </row>
    <row r="472" spans="1:20" x14ac:dyDescent="0.25">
      <c r="A472" s="12">
        <v>4</v>
      </c>
      <c r="B472" s="15"/>
      <c r="C472" s="12" t="s">
        <v>193</v>
      </c>
      <c r="D472" s="60" t="s">
        <v>194</v>
      </c>
      <c r="E472" s="61"/>
      <c r="F472" s="98">
        <v>0</v>
      </c>
      <c r="G472" s="6"/>
      <c r="H472" s="98">
        <v>0</v>
      </c>
      <c r="I472" s="23"/>
      <c r="J472" s="98">
        <v>0</v>
      </c>
      <c r="K472" s="194"/>
      <c r="L472" s="98">
        <v>0</v>
      </c>
      <c r="M472" s="194"/>
      <c r="N472" s="98">
        <v>0</v>
      </c>
      <c r="O472" s="22"/>
      <c r="P472" s="98">
        <v>0</v>
      </c>
      <c r="Q472" s="23"/>
      <c r="R472" s="22">
        <v>0</v>
      </c>
      <c r="S472" s="194"/>
      <c r="T472" s="98">
        <v>0</v>
      </c>
    </row>
    <row r="473" spans="1:20" x14ac:dyDescent="0.25">
      <c r="A473" s="12">
        <v>5</v>
      </c>
      <c r="B473" s="15"/>
      <c r="C473" s="12">
        <v>35000</v>
      </c>
      <c r="D473" s="62" t="s">
        <v>195</v>
      </c>
      <c r="E473" s="63"/>
      <c r="F473" s="98">
        <v>0</v>
      </c>
      <c r="G473" s="6"/>
      <c r="H473" s="98">
        <v>0</v>
      </c>
      <c r="I473" s="23"/>
      <c r="J473" s="98">
        <v>0</v>
      </c>
      <c r="K473" s="194"/>
      <c r="L473" s="98">
        <v>0</v>
      </c>
      <c r="M473" s="194"/>
      <c r="N473" s="98">
        <v>0</v>
      </c>
      <c r="O473" s="22"/>
      <c r="P473" s="98">
        <v>0</v>
      </c>
      <c r="Q473" s="23"/>
      <c r="R473" s="22">
        <v>0</v>
      </c>
      <c r="S473" s="194"/>
      <c r="T473" s="98">
        <v>0</v>
      </c>
    </row>
    <row r="474" spans="1:20" x14ac:dyDescent="0.25">
      <c r="A474" s="12">
        <v>6</v>
      </c>
      <c r="B474" s="15"/>
      <c r="C474" s="12">
        <v>36000</v>
      </c>
      <c r="D474" s="62" t="s">
        <v>196</v>
      </c>
      <c r="E474" s="63"/>
      <c r="F474" s="98">
        <v>0</v>
      </c>
      <c r="G474" s="6"/>
      <c r="H474" s="98">
        <v>0</v>
      </c>
      <c r="I474" s="23"/>
      <c r="J474" s="98">
        <v>0</v>
      </c>
      <c r="K474" s="194"/>
      <c r="L474" s="98">
        <v>0</v>
      </c>
      <c r="M474" s="194"/>
      <c r="N474" s="98">
        <v>0</v>
      </c>
      <c r="O474" s="22"/>
      <c r="P474" s="98">
        <v>0</v>
      </c>
      <c r="Q474" s="23"/>
      <c r="R474" s="22">
        <v>0</v>
      </c>
      <c r="S474" s="194"/>
      <c r="T474" s="98">
        <v>0</v>
      </c>
    </row>
    <row r="475" spans="1:20" x14ac:dyDescent="0.25">
      <c r="A475" s="12">
        <v>7</v>
      </c>
      <c r="B475" s="15"/>
      <c r="C475" s="12">
        <v>38900</v>
      </c>
      <c r="D475" s="62" t="s">
        <v>197</v>
      </c>
      <c r="E475" s="63"/>
      <c r="F475" s="98">
        <v>0</v>
      </c>
      <c r="G475" s="6"/>
      <c r="H475" s="98">
        <v>0</v>
      </c>
      <c r="I475" s="23"/>
      <c r="J475" s="98">
        <v>0</v>
      </c>
      <c r="K475" s="194"/>
      <c r="L475" s="98">
        <v>0</v>
      </c>
      <c r="M475" s="194"/>
      <c r="N475" s="98">
        <v>0</v>
      </c>
      <c r="O475" s="22"/>
      <c r="P475" s="98">
        <v>0</v>
      </c>
      <c r="Q475" s="23"/>
      <c r="R475" s="22">
        <v>0</v>
      </c>
      <c r="S475" s="194"/>
      <c r="T475" s="98">
        <v>0</v>
      </c>
    </row>
    <row r="476" spans="1:20" ht="13.8" thickBot="1" x14ac:dyDescent="0.3">
      <c r="A476" s="12">
        <v>8</v>
      </c>
      <c r="B476" s="15"/>
      <c r="C476" s="12"/>
      <c r="D476" s="60" t="s">
        <v>661</v>
      </c>
      <c r="E476" s="61"/>
      <c r="F476" s="107">
        <v>0</v>
      </c>
      <c r="G476" s="61"/>
      <c r="H476" s="107">
        <v>0</v>
      </c>
      <c r="I476" s="28"/>
      <c r="J476" s="107">
        <v>0</v>
      </c>
      <c r="K476" s="28"/>
      <c r="L476" s="107">
        <v>0</v>
      </c>
      <c r="M476" s="28"/>
      <c r="N476" s="107">
        <v>0</v>
      </c>
      <c r="O476" s="195"/>
      <c r="P476" s="107">
        <v>0</v>
      </c>
      <c r="Q476" s="28"/>
      <c r="R476" s="107">
        <v>0</v>
      </c>
      <c r="S476" s="28"/>
      <c r="T476" s="107">
        <v>0</v>
      </c>
    </row>
    <row r="477" spans="1:20" ht="13.8" thickTop="1" x14ac:dyDescent="0.25">
      <c r="A477" s="12">
        <v>9</v>
      </c>
      <c r="B477" s="15"/>
      <c r="Q477" s="6"/>
    </row>
    <row r="478" spans="1:20" x14ac:dyDescent="0.25">
      <c r="A478" s="12">
        <v>10</v>
      </c>
      <c r="B478" s="15"/>
      <c r="C478" s="12"/>
      <c r="D478" s="64" t="s">
        <v>199</v>
      </c>
      <c r="E478" s="19"/>
      <c r="F478" s="19"/>
      <c r="G478" s="19"/>
      <c r="H478" s="28"/>
      <c r="I478" s="28"/>
      <c r="J478" s="43"/>
      <c r="K478" s="28"/>
      <c r="L478" s="43"/>
      <c r="M478" s="28"/>
      <c r="N478" s="43"/>
      <c r="O478" s="43"/>
      <c r="P478" s="43"/>
      <c r="Q478" s="28"/>
      <c r="R478" s="43"/>
      <c r="S478" s="28"/>
      <c r="T478" s="43"/>
    </row>
    <row r="479" spans="1:20" x14ac:dyDescent="0.25">
      <c r="A479" s="12">
        <v>11</v>
      </c>
      <c r="B479" s="15"/>
      <c r="C479" s="12">
        <v>30315</v>
      </c>
      <c r="D479" s="34" t="s">
        <v>200</v>
      </c>
      <c r="F479" s="98">
        <v>176428.18205000006</v>
      </c>
      <c r="G479" s="6"/>
      <c r="H479" s="98">
        <v>39639.069590000006</v>
      </c>
      <c r="I479" s="23"/>
      <c r="J479" s="98">
        <v>-4800.4783099999995</v>
      </c>
      <c r="K479" s="194"/>
      <c r="L479" s="98">
        <v>0</v>
      </c>
      <c r="M479" s="194"/>
      <c r="N479" s="98">
        <v>0</v>
      </c>
      <c r="O479" s="22"/>
      <c r="P479" s="98">
        <v>0</v>
      </c>
      <c r="Q479" s="23"/>
      <c r="R479" s="22">
        <v>211266.77333000005</v>
      </c>
      <c r="S479" s="194"/>
      <c r="T479" s="98">
        <v>192032.00741999998</v>
      </c>
    </row>
    <row r="480" spans="1:20" x14ac:dyDescent="0.25">
      <c r="A480" s="12">
        <v>12</v>
      </c>
      <c r="B480" s="15"/>
      <c r="C480" s="12">
        <v>30302</v>
      </c>
      <c r="D480" s="5" t="s">
        <v>201</v>
      </c>
      <c r="F480" s="98">
        <v>0</v>
      </c>
      <c r="G480" s="6"/>
      <c r="H480" s="98">
        <v>0</v>
      </c>
      <c r="I480" s="23"/>
      <c r="J480" s="98">
        <v>0</v>
      </c>
      <c r="K480" s="194"/>
      <c r="L480" s="98">
        <v>0</v>
      </c>
      <c r="M480" s="194"/>
      <c r="N480" s="98">
        <v>0</v>
      </c>
      <c r="O480" s="22"/>
      <c r="P480" s="98">
        <v>0</v>
      </c>
      <c r="Q480" s="23"/>
      <c r="R480" s="22">
        <v>0</v>
      </c>
      <c r="S480" s="194"/>
      <c r="T480" s="98">
        <v>0</v>
      </c>
    </row>
    <row r="481" spans="1:20" x14ac:dyDescent="0.25">
      <c r="A481" s="12">
        <v>13</v>
      </c>
      <c r="B481" s="15"/>
      <c r="C481" s="12">
        <v>30399</v>
      </c>
      <c r="D481" s="5" t="s">
        <v>202</v>
      </c>
      <c r="F481" s="98">
        <v>362.89123999999987</v>
      </c>
      <c r="G481" s="6"/>
      <c r="H481" s="98">
        <v>152.46288000000001</v>
      </c>
      <c r="I481" s="23"/>
      <c r="J481" s="98">
        <v>0</v>
      </c>
      <c r="K481" s="194"/>
      <c r="L481" s="98">
        <v>0</v>
      </c>
      <c r="M481" s="194"/>
      <c r="N481" s="98">
        <v>0</v>
      </c>
      <c r="O481" s="22"/>
      <c r="P481" s="98">
        <v>0</v>
      </c>
      <c r="Q481" s="23"/>
      <c r="R481" s="22">
        <v>515.35411999999985</v>
      </c>
      <c r="S481" s="194"/>
      <c r="T481" s="98">
        <v>439.12268</v>
      </c>
    </row>
    <row r="482" spans="1:20" ht="13.8" thickBot="1" x14ac:dyDescent="0.3">
      <c r="A482" s="12">
        <v>14</v>
      </c>
      <c r="D482" s="60" t="s">
        <v>203</v>
      </c>
      <c r="E482" s="65"/>
      <c r="F482" s="107">
        <v>176791.07329000006</v>
      </c>
      <c r="G482" s="61"/>
      <c r="H482" s="107">
        <v>39791.532470000006</v>
      </c>
      <c r="I482" s="28"/>
      <c r="J482" s="107">
        <v>-4800.4783099999995</v>
      </c>
      <c r="K482" s="28"/>
      <c r="L482" s="107">
        <v>0</v>
      </c>
      <c r="M482" s="28"/>
      <c r="N482" s="107">
        <v>0</v>
      </c>
      <c r="O482" s="195"/>
      <c r="P482" s="107">
        <v>0</v>
      </c>
      <c r="Q482" s="28"/>
      <c r="R482" s="107">
        <v>211782.12745000006</v>
      </c>
      <c r="S482" s="28"/>
      <c r="T482" s="107">
        <v>192471.13009999998</v>
      </c>
    </row>
    <row r="483" spans="1:20" ht="13.8" thickTop="1" x14ac:dyDescent="0.25">
      <c r="A483" s="12">
        <v>15</v>
      </c>
      <c r="Q483" s="6"/>
    </row>
    <row r="484" spans="1:20" x14ac:dyDescent="0.25">
      <c r="A484" s="12">
        <v>16</v>
      </c>
      <c r="D484" s="66" t="s">
        <v>204</v>
      </c>
      <c r="Q484" s="6"/>
    </row>
    <row r="485" spans="1:20" x14ac:dyDescent="0.25">
      <c r="A485" s="12">
        <v>17</v>
      </c>
      <c r="C485" s="12">
        <v>31700</v>
      </c>
      <c r="D485" s="5" t="s">
        <v>205</v>
      </c>
      <c r="F485" s="98">
        <v>1504.3388399999881</v>
      </c>
      <c r="G485" s="6"/>
      <c r="H485" s="98">
        <v>156.88176000000001</v>
      </c>
      <c r="I485" s="23"/>
      <c r="J485" s="98">
        <v>0</v>
      </c>
      <c r="K485" s="194"/>
      <c r="L485" s="98">
        <v>0</v>
      </c>
      <c r="M485" s="194"/>
      <c r="N485" s="98">
        <v>0</v>
      </c>
      <c r="O485" s="22"/>
      <c r="P485" s="98">
        <v>0</v>
      </c>
      <c r="Q485" s="23"/>
      <c r="R485" s="22">
        <v>1661.2205999999881</v>
      </c>
      <c r="S485" s="194"/>
      <c r="T485" s="98">
        <v>1582.77972</v>
      </c>
    </row>
    <row r="486" spans="1:20" x14ac:dyDescent="0.25">
      <c r="A486" s="12">
        <v>18</v>
      </c>
      <c r="C486" s="12">
        <v>34700</v>
      </c>
      <c r="D486" s="5" t="s">
        <v>206</v>
      </c>
      <c r="F486" s="98">
        <v>1980.7820799999988</v>
      </c>
      <c r="G486" s="6"/>
      <c r="H486" s="98">
        <v>420.79187999999999</v>
      </c>
      <c r="I486" s="23"/>
      <c r="J486" s="98">
        <v>0</v>
      </c>
      <c r="K486" s="194"/>
      <c r="L486" s="98">
        <v>0</v>
      </c>
      <c r="M486" s="194"/>
      <c r="N486" s="98">
        <v>0</v>
      </c>
      <c r="O486" s="22"/>
      <c r="P486" s="98">
        <v>0</v>
      </c>
      <c r="Q486" s="23"/>
      <c r="R486" s="22">
        <v>2401.5739599999988</v>
      </c>
      <c r="S486" s="194"/>
      <c r="T486" s="98">
        <v>2191.1780199999998</v>
      </c>
    </row>
    <row r="487" spans="1:20" x14ac:dyDescent="0.25">
      <c r="A487" s="12">
        <v>19</v>
      </c>
      <c r="B487" s="15"/>
      <c r="C487" s="12">
        <v>37400</v>
      </c>
      <c r="D487" s="5" t="s">
        <v>207</v>
      </c>
      <c r="F487" s="98">
        <v>1867.3122500000011</v>
      </c>
      <c r="G487" s="6"/>
      <c r="H487" s="98">
        <v>100.24260000000001</v>
      </c>
      <c r="I487" s="23"/>
      <c r="J487" s="98">
        <v>0</v>
      </c>
      <c r="K487" s="194"/>
      <c r="L487" s="98">
        <v>0</v>
      </c>
      <c r="M487" s="194"/>
      <c r="N487" s="98">
        <v>0</v>
      </c>
      <c r="O487" s="22"/>
      <c r="P487" s="98">
        <v>0</v>
      </c>
      <c r="Q487" s="23"/>
      <c r="R487" s="22">
        <v>1967.5548500000011</v>
      </c>
      <c r="S487" s="194"/>
      <c r="T487" s="98">
        <v>1917.43355</v>
      </c>
    </row>
    <row r="488" spans="1:20" x14ac:dyDescent="0.25">
      <c r="A488" s="12">
        <v>20</v>
      </c>
      <c r="B488" s="15"/>
      <c r="C488" s="12">
        <v>39910</v>
      </c>
      <c r="D488" s="5" t="s">
        <v>208</v>
      </c>
      <c r="F488" s="98">
        <v>140.83512999999994</v>
      </c>
      <c r="G488" s="6"/>
      <c r="H488" s="98">
        <v>11.57508</v>
      </c>
      <c r="I488" s="23"/>
      <c r="J488" s="98">
        <v>0</v>
      </c>
      <c r="K488" s="194"/>
      <c r="L488" s="98">
        <v>0</v>
      </c>
      <c r="M488" s="194"/>
      <c r="N488" s="98">
        <v>0</v>
      </c>
      <c r="O488" s="22"/>
      <c r="P488" s="98">
        <v>0</v>
      </c>
      <c r="Q488" s="23"/>
      <c r="R488" s="22">
        <v>152.41020999999995</v>
      </c>
      <c r="S488" s="194"/>
      <c r="T488" s="98">
        <v>146.62267</v>
      </c>
    </row>
    <row r="489" spans="1:20" ht="13.8" thickBot="1" x14ac:dyDescent="0.3">
      <c r="A489" s="12">
        <v>21</v>
      </c>
      <c r="B489" s="15"/>
      <c r="D489" s="66" t="s">
        <v>209</v>
      </c>
      <c r="F489" s="107">
        <v>5493.268299999987</v>
      </c>
      <c r="G489" s="61"/>
      <c r="H489" s="107">
        <v>689.49131999999997</v>
      </c>
      <c r="I489" s="28"/>
      <c r="J489" s="107">
        <v>0</v>
      </c>
      <c r="K489" s="28"/>
      <c r="L489" s="107">
        <v>0</v>
      </c>
      <c r="M489" s="28"/>
      <c r="N489" s="107">
        <v>0</v>
      </c>
      <c r="O489" s="195"/>
      <c r="P489" s="107">
        <v>0</v>
      </c>
      <c r="Q489" s="28"/>
      <c r="R489" s="107">
        <v>6182.759619999988</v>
      </c>
      <c r="S489" s="28"/>
      <c r="T489" s="107">
        <v>5838.0139599999993</v>
      </c>
    </row>
    <row r="490" spans="1:20" ht="13.8" thickTop="1" x14ac:dyDescent="0.25">
      <c r="A490" s="12">
        <v>22</v>
      </c>
      <c r="B490" s="15"/>
      <c r="D490" s="66"/>
      <c r="H490" s="31"/>
      <c r="J490" s="31"/>
      <c r="L490" s="31"/>
      <c r="N490" s="31"/>
      <c r="O490" s="31"/>
      <c r="P490" s="31"/>
      <c r="Q490" s="6"/>
      <c r="R490" s="31"/>
      <c r="T490" s="31"/>
    </row>
    <row r="491" spans="1:20" x14ac:dyDescent="0.25">
      <c r="A491" s="12">
        <v>23</v>
      </c>
      <c r="B491" s="15"/>
      <c r="D491" s="5" t="s">
        <v>210</v>
      </c>
      <c r="Q491" s="6"/>
    </row>
    <row r="492" spans="1:20" x14ac:dyDescent="0.25">
      <c r="A492" s="12">
        <v>24</v>
      </c>
      <c r="B492" s="15"/>
      <c r="C492" s="12">
        <v>10110</v>
      </c>
      <c r="D492" s="5" t="s">
        <v>211</v>
      </c>
      <c r="F492" s="98">
        <v>0</v>
      </c>
      <c r="G492" s="6"/>
      <c r="H492" s="98">
        <v>0</v>
      </c>
      <c r="I492" s="23"/>
      <c r="J492" s="98">
        <v>0</v>
      </c>
      <c r="K492" s="194"/>
      <c r="L492" s="98">
        <v>0</v>
      </c>
      <c r="M492" s="194"/>
      <c r="N492" s="98">
        <v>0</v>
      </c>
      <c r="O492" s="22"/>
      <c r="P492" s="98">
        <v>0</v>
      </c>
      <c r="Q492" s="23"/>
      <c r="R492" s="22">
        <v>0</v>
      </c>
      <c r="S492" s="194"/>
      <c r="T492" s="98">
        <v>0</v>
      </c>
    </row>
    <row r="493" spans="1:20" x14ac:dyDescent="0.25">
      <c r="A493" s="12">
        <v>25</v>
      </c>
      <c r="B493" s="15"/>
      <c r="C493" s="12">
        <v>10112</v>
      </c>
      <c r="D493" s="5" t="s">
        <v>212</v>
      </c>
      <c r="F493" s="98">
        <v>0</v>
      </c>
      <c r="G493" s="6"/>
      <c r="H493" s="98">
        <v>0</v>
      </c>
      <c r="I493" s="23"/>
      <c r="J493" s="98">
        <v>0</v>
      </c>
      <c r="K493" s="194"/>
      <c r="L493" s="98">
        <v>0</v>
      </c>
      <c r="M493" s="194"/>
      <c r="N493" s="98">
        <v>0</v>
      </c>
      <c r="O493" s="22"/>
      <c r="P493" s="98">
        <v>0</v>
      </c>
      <c r="Q493" s="23"/>
      <c r="R493" s="22">
        <v>0</v>
      </c>
      <c r="S493" s="194"/>
      <c r="T493" s="98">
        <v>0</v>
      </c>
    </row>
    <row r="494" spans="1:20" ht="13.8" thickBot="1" x14ac:dyDescent="0.3">
      <c r="A494" s="12">
        <v>26</v>
      </c>
      <c r="B494" s="15"/>
      <c r="C494" s="12"/>
      <c r="D494" s="5" t="s">
        <v>213</v>
      </c>
      <c r="F494" s="107">
        <v>0</v>
      </c>
      <c r="H494" s="107">
        <v>0</v>
      </c>
      <c r="I494" s="28"/>
      <c r="J494" s="107">
        <v>0</v>
      </c>
      <c r="K494" s="28"/>
      <c r="L494" s="107">
        <v>0</v>
      </c>
      <c r="M494" s="28"/>
      <c r="N494" s="107">
        <v>0</v>
      </c>
      <c r="O494" s="28"/>
      <c r="P494" s="107">
        <v>0</v>
      </c>
      <c r="Q494" s="28"/>
      <c r="R494" s="107">
        <v>0</v>
      </c>
      <c r="T494" s="107">
        <v>0</v>
      </c>
    </row>
    <row r="495" spans="1:20" ht="13.8" thickTop="1" x14ac:dyDescent="0.25">
      <c r="A495" s="12">
        <v>27</v>
      </c>
      <c r="B495" s="15"/>
      <c r="Q495" s="6"/>
    </row>
    <row r="496" spans="1:20" ht="13.8" thickBot="1" x14ac:dyDescent="0.3">
      <c r="A496" s="12">
        <v>28</v>
      </c>
      <c r="B496" s="15"/>
      <c r="D496" s="199" t="s">
        <v>662</v>
      </c>
      <c r="F496" s="58">
        <v>3859853.1772200004</v>
      </c>
      <c r="H496" s="58">
        <v>553543.30747000012</v>
      </c>
      <c r="I496" s="18"/>
      <c r="J496" s="58">
        <v>-150203.56679000001</v>
      </c>
      <c r="K496" s="18"/>
      <c r="L496" s="58">
        <v>-43716.326350000003</v>
      </c>
      <c r="M496" s="18"/>
      <c r="N496" s="58">
        <v>4566.9791400000004</v>
      </c>
      <c r="O496" s="26"/>
      <c r="P496" s="58">
        <v>0</v>
      </c>
      <c r="Q496" s="26"/>
      <c r="R496" s="58">
        <v>4224043.5706900004</v>
      </c>
      <c r="S496" s="18"/>
      <c r="T496" s="58">
        <v>4042694.8295700001</v>
      </c>
    </row>
    <row r="497" spans="1:20" ht="13.8" thickTop="1" x14ac:dyDescent="0.25">
      <c r="A497" s="12">
        <v>29</v>
      </c>
      <c r="B497" s="15"/>
      <c r="Q497" s="6"/>
    </row>
    <row r="498" spans="1:20" x14ac:dyDescent="0.25">
      <c r="A498" s="12">
        <v>30</v>
      </c>
      <c r="B498" s="15"/>
      <c r="D498" s="7" t="s">
        <v>215</v>
      </c>
      <c r="Q498" s="6"/>
    </row>
    <row r="499" spans="1:20" x14ac:dyDescent="0.25">
      <c r="A499" s="12">
        <v>31</v>
      </c>
      <c r="B499" s="15"/>
      <c r="C499" s="12">
        <v>11401</v>
      </c>
      <c r="D499" s="7" t="s">
        <v>216</v>
      </c>
      <c r="F499" s="98">
        <v>5857.7488600000033</v>
      </c>
      <c r="G499" s="6"/>
      <c r="H499" s="98">
        <v>185.74932000000001</v>
      </c>
      <c r="I499" s="23"/>
      <c r="J499" s="98">
        <v>0</v>
      </c>
      <c r="K499" s="194"/>
      <c r="L499" s="98">
        <v>0</v>
      </c>
      <c r="M499" s="194"/>
      <c r="N499" s="98">
        <v>0</v>
      </c>
      <c r="O499" s="22"/>
      <c r="P499" s="98">
        <v>0</v>
      </c>
      <c r="Q499" s="23"/>
      <c r="R499" s="22">
        <v>6043.4981800000032</v>
      </c>
      <c r="S499" s="194"/>
      <c r="T499" s="98">
        <v>5950.6235199999992</v>
      </c>
    </row>
    <row r="500" spans="1:20" x14ac:dyDescent="0.25">
      <c r="A500" s="12">
        <v>32</v>
      </c>
      <c r="B500" s="15"/>
      <c r="C500" s="12">
        <v>11402</v>
      </c>
      <c r="D500" s="7" t="s">
        <v>217</v>
      </c>
      <c r="F500" s="98">
        <v>886.71492999999884</v>
      </c>
      <c r="G500" s="6"/>
      <c r="H500" s="98">
        <v>41.900640000000003</v>
      </c>
      <c r="I500" s="23"/>
      <c r="J500" s="98">
        <v>0</v>
      </c>
      <c r="K500" s="194"/>
      <c r="L500" s="98">
        <v>0</v>
      </c>
      <c r="M500" s="194"/>
      <c r="N500" s="98">
        <v>0</v>
      </c>
      <c r="O500" s="22"/>
      <c r="P500" s="98">
        <v>0</v>
      </c>
      <c r="Q500" s="23"/>
      <c r="R500" s="22">
        <v>928.6155699999988</v>
      </c>
      <c r="S500" s="194"/>
      <c r="T500" s="98">
        <v>907.66525000000001</v>
      </c>
    </row>
    <row r="501" spans="1:20" x14ac:dyDescent="0.25">
      <c r="A501" s="12">
        <v>33</v>
      </c>
      <c r="B501" s="15"/>
      <c r="C501" s="12">
        <v>11403</v>
      </c>
      <c r="D501" s="5" t="s">
        <v>218</v>
      </c>
      <c r="F501" s="98">
        <v>138.90237999999991</v>
      </c>
      <c r="G501" s="6"/>
      <c r="H501" s="98">
        <v>9.0587999999999997</v>
      </c>
      <c r="I501" s="23"/>
      <c r="J501" s="98">
        <v>0</v>
      </c>
      <c r="K501" s="194"/>
      <c r="L501" s="98">
        <v>0</v>
      </c>
      <c r="M501" s="194"/>
      <c r="N501" s="98">
        <v>0</v>
      </c>
      <c r="O501" s="22"/>
      <c r="P501" s="98">
        <v>0</v>
      </c>
      <c r="Q501" s="23"/>
      <c r="R501" s="22">
        <v>147.9611799999999</v>
      </c>
      <c r="S501" s="194"/>
      <c r="T501" s="98">
        <v>143.43178</v>
      </c>
    </row>
    <row r="502" spans="1:20" ht="13.8" thickBot="1" x14ac:dyDescent="0.3">
      <c r="A502" s="12">
        <v>34</v>
      </c>
      <c r="B502" s="15"/>
      <c r="D502" s="7" t="s">
        <v>219</v>
      </c>
      <c r="F502" s="107">
        <v>6883.3661700000021</v>
      </c>
      <c r="G502" s="61"/>
      <c r="H502" s="107">
        <v>236.70876000000001</v>
      </c>
      <c r="I502" s="28"/>
      <c r="J502" s="107">
        <v>0</v>
      </c>
      <c r="K502" s="28"/>
      <c r="L502" s="107">
        <v>0</v>
      </c>
      <c r="M502" s="28"/>
      <c r="N502" s="107">
        <v>0</v>
      </c>
      <c r="O502" s="195"/>
      <c r="P502" s="107">
        <v>0</v>
      </c>
      <c r="Q502" s="28"/>
      <c r="R502" s="107">
        <v>7120.0749300000025</v>
      </c>
      <c r="S502" s="28"/>
      <c r="T502" s="107">
        <v>7001.7205499999991</v>
      </c>
    </row>
    <row r="503" spans="1:20" ht="13.8" thickTop="1" x14ac:dyDescent="0.25">
      <c r="A503" s="12">
        <v>35</v>
      </c>
      <c r="B503" s="15"/>
      <c r="Q503" s="6"/>
    </row>
    <row r="504" spans="1:20" x14ac:dyDescent="0.25">
      <c r="A504" s="12">
        <v>36</v>
      </c>
      <c r="B504" s="15"/>
      <c r="C504" s="12">
        <v>10200</v>
      </c>
      <c r="D504" s="34" t="s">
        <v>220</v>
      </c>
      <c r="F504" s="98">
        <v>0</v>
      </c>
      <c r="G504" s="6"/>
      <c r="H504" s="98">
        <v>0</v>
      </c>
      <c r="I504" s="23"/>
      <c r="J504" s="98">
        <v>0</v>
      </c>
      <c r="K504" s="194"/>
      <c r="L504" s="98">
        <v>0</v>
      </c>
      <c r="M504" s="194"/>
      <c r="N504" s="98">
        <v>0</v>
      </c>
      <c r="O504" s="22"/>
      <c r="P504" s="98">
        <v>0</v>
      </c>
      <c r="Q504" s="23"/>
      <c r="R504" s="22">
        <v>0</v>
      </c>
      <c r="S504" s="194"/>
      <c r="T504" s="98">
        <v>0</v>
      </c>
    </row>
    <row r="505" spans="1:20" x14ac:dyDescent="0.25">
      <c r="A505" s="12">
        <v>37</v>
      </c>
      <c r="B505" s="15"/>
      <c r="C505" s="12">
        <v>10501</v>
      </c>
      <c r="D505" s="67" t="s">
        <v>221</v>
      </c>
      <c r="F505" s="98">
        <v>0</v>
      </c>
      <c r="G505" s="6"/>
      <c r="H505" s="98">
        <v>0</v>
      </c>
      <c r="I505" s="23"/>
      <c r="J505" s="98">
        <v>0</v>
      </c>
      <c r="K505" s="194"/>
      <c r="L505" s="98">
        <v>0</v>
      </c>
      <c r="M505" s="194"/>
      <c r="N505" s="98">
        <v>0</v>
      </c>
      <c r="O505" s="22"/>
      <c r="P505" s="98">
        <v>0</v>
      </c>
      <c r="Q505" s="23"/>
      <c r="R505" s="22">
        <v>0</v>
      </c>
      <c r="S505" s="194"/>
      <c r="T505" s="98">
        <v>0</v>
      </c>
    </row>
    <row r="506" spans="1:20" x14ac:dyDescent="0.25">
      <c r="A506" s="12">
        <v>38</v>
      </c>
      <c r="B506" s="15"/>
      <c r="Q506" s="6"/>
    </row>
    <row r="507" spans="1:20" x14ac:dyDescent="0.25">
      <c r="A507" s="12">
        <v>39</v>
      </c>
      <c r="B507" s="15"/>
      <c r="C507" s="12">
        <v>10803</v>
      </c>
      <c r="D507" s="5" t="s">
        <v>222</v>
      </c>
      <c r="F507" s="98">
        <v>75854.965759999963</v>
      </c>
      <c r="G507" s="6"/>
      <c r="H507" s="98">
        <v>2301.2224799999985</v>
      </c>
      <c r="I507" s="23"/>
      <c r="J507" s="98">
        <v>0</v>
      </c>
      <c r="K507" s="194"/>
      <c r="L507" s="98">
        <v>-33255.932999999997</v>
      </c>
      <c r="M507" s="194"/>
      <c r="N507" s="98">
        <v>0</v>
      </c>
      <c r="O507" s="22"/>
      <c r="P507" s="98">
        <v>33255.932999999997</v>
      </c>
      <c r="Q507" s="23"/>
      <c r="R507" s="22">
        <v>78156.188239999959</v>
      </c>
      <c r="S507" s="194"/>
      <c r="T507" s="98">
        <v>74601.274470000004</v>
      </c>
    </row>
    <row r="508" spans="1:20" x14ac:dyDescent="0.25">
      <c r="A508" s="12">
        <v>40</v>
      </c>
      <c r="B508" s="15"/>
      <c r="D508" s="5" t="s">
        <v>223</v>
      </c>
      <c r="F508" s="225">
        <v>37781.961080000001</v>
      </c>
      <c r="H508" s="225">
        <v>15141.16956</v>
      </c>
      <c r="J508" s="225">
        <v>0</v>
      </c>
      <c r="L508" s="225">
        <v>0</v>
      </c>
      <c r="N508" s="225">
        <v>0</v>
      </c>
      <c r="P508" s="225">
        <v>0</v>
      </c>
      <c r="Q508" s="6"/>
      <c r="R508" s="225">
        <v>52923.130640000003</v>
      </c>
      <c r="T508" s="225">
        <v>45352.545859999998</v>
      </c>
    </row>
    <row r="509" spans="1:20" ht="13.8" thickBot="1" x14ac:dyDescent="0.3">
      <c r="A509" s="12">
        <v>41</v>
      </c>
      <c r="B509" s="15"/>
      <c r="D509" s="5" t="s">
        <v>224</v>
      </c>
      <c r="F509" s="108">
        <v>113636.92683999997</v>
      </c>
      <c r="H509" s="108">
        <v>17442.392039999999</v>
      </c>
      <c r="J509" s="108">
        <v>0</v>
      </c>
      <c r="L509" s="108">
        <v>-33255.932999999997</v>
      </c>
      <c r="N509" s="108">
        <v>0</v>
      </c>
      <c r="P509" s="108">
        <v>33255.932999999997</v>
      </c>
      <c r="Q509" s="6"/>
      <c r="R509" s="108">
        <v>131079.31887999998</v>
      </c>
      <c r="T509" s="108">
        <v>119953.82033</v>
      </c>
    </row>
    <row r="510" spans="1:20" ht="13.8" thickTop="1" x14ac:dyDescent="0.25">
      <c r="A510" s="12">
        <v>42</v>
      </c>
      <c r="B510" s="15"/>
      <c r="Q510" s="6"/>
    </row>
    <row r="511" spans="1:20" ht="13.8" thickBot="1" x14ac:dyDescent="0.3">
      <c r="A511" s="12">
        <v>43</v>
      </c>
      <c r="B511" s="15"/>
      <c r="D511" s="30" t="s">
        <v>663</v>
      </c>
      <c r="E511" s="30"/>
      <c r="F511" s="58">
        <v>3980373.4702300001</v>
      </c>
      <c r="H511" s="58">
        <v>571222.40827000001</v>
      </c>
      <c r="I511" s="58"/>
      <c r="J511" s="58">
        <v>-150203.56679000001</v>
      </c>
      <c r="K511" s="26"/>
      <c r="L511" s="58">
        <v>-76972.259350000008</v>
      </c>
      <c r="M511" s="26"/>
      <c r="N511" s="58">
        <v>4566.9791400000004</v>
      </c>
      <c r="O511" s="195"/>
      <c r="P511" s="58">
        <v>33255.932999999997</v>
      </c>
      <c r="Q511" s="26"/>
      <c r="R511" s="58">
        <v>4362242.9645000007</v>
      </c>
      <c r="S511" s="26"/>
      <c r="T511" s="58">
        <v>4169650.3704500003</v>
      </c>
    </row>
    <row r="512" spans="1:20" ht="14.4" thickTop="1" thickBot="1" x14ac:dyDescent="0.3">
      <c r="A512" s="10">
        <v>44</v>
      </c>
      <c r="B512" s="39" t="s">
        <v>70</v>
      </c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99"/>
      <c r="R512" s="4"/>
      <c r="S512" s="4"/>
      <c r="T512" s="4"/>
    </row>
    <row r="513" spans="1:20" x14ac:dyDescent="0.25">
      <c r="A513" s="5" t="s">
        <v>649</v>
      </c>
      <c r="Q513" s="6"/>
      <c r="R513" s="5" t="s">
        <v>650</v>
      </c>
    </row>
    <row r="514" spans="1:20" ht="13.8" thickBot="1" x14ac:dyDescent="0.3">
      <c r="A514" s="4" t="s">
        <v>631</v>
      </c>
      <c r="B514" s="4"/>
      <c r="C514" s="4"/>
      <c r="D514" s="4"/>
      <c r="E514" s="4"/>
      <c r="F514" s="4" t="s">
        <v>632</v>
      </c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99"/>
      <c r="R514" s="4"/>
      <c r="S514" s="4"/>
      <c r="T514" s="4" t="s">
        <v>664</v>
      </c>
    </row>
    <row r="515" spans="1:20" x14ac:dyDescent="0.25">
      <c r="A515" s="5" t="s">
        <v>2</v>
      </c>
      <c r="B515" s="40"/>
      <c r="E515" s="6" t="s">
        <v>3</v>
      </c>
      <c r="F515" s="5" t="s">
        <v>634</v>
      </c>
      <c r="J515" s="8"/>
      <c r="K515" s="8"/>
      <c r="M515" s="8"/>
      <c r="N515" s="8"/>
      <c r="O515" s="8"/>
      <c r="P515" s="8"/>
      <c r="Q515" s="100"/>
      <c r="R515" s="5" t="s">
        <v>5</v>
      </c>
      <c r="T515" s="9"/>
    </row>
    <row r="516" spans="1:20" x14ac:dyDescent="0.25">
      <c r="B516" s="40"/>
      <c r="F516" s="5" t="s">
        <v>635</v>
      </c>
      <c r="J516" s="6"/>
      <c r="K516" s="9"/>
      <c r="N516" s="6"/>
      <c r="O516" s="6"/>
      <c r="P516" s="6"/>
      <c r="Q516" s="6" t="s">
        <v>7</v>
      </c>
      <c r="R516" s="9" t="s">
        <v>8</v>
      </c>
      <c r="T516" s="6"/>
    </row>
    <row r="517" spans="1:20" x14ac:dyDescent="0.25">
      <c r="A517" s="5" t="s">
        <v>9</v>
      </c>
      <c r="B517" s="40"/>
      <c r="F517" s="5" t="s">
        <v>652</v>
      </c>
      <c r="J517" s="6"/>
      <c r="K517" s="9"/>
      <c r="L517" s="6"/>
      <c r="Q517" s="6" t="s">
        <v>652</v>
      </c>
      <c r="R517" s="9" t="s">
        <v>10</v>
      </c>
      <c r="T517" s="6"/>
    </row>
    <row r="518" spans="1:20" x14ac:dyDescent="0.25">
      <c r="B518" s="40"/>
      <c r="F518" s="5" t="s">
        <v>652</v>
      </c>
      <c r="J518" s="6"/>
      <c r="K518" s="9"/>
      <c r="L518" s="6"/>
      <c r="Q518" s="6" t="s">
        <v>652</v>
      </c>
      <c r="R518" s="9" t="s">
        <v>11</v>
      </c>
      <c r="T518" s="6"/>
    </row>
    <row r="519" spans="1:20" x14ac:dyDescent="0.25">
      <c r="B519" s="40"/>
      <c r="J519" s="6"/>
      <c r="K519" s="9"/>
      <c r="L519" s="6"/>
      <c r="Q519" s="6"/>
      <c r="R519" s="9" t="s">
        <v>12</v>
      </c>
      <c r="T519" s="6"/>
    </row>
    <row r="520" spans="1:20" ht="13.8" thickBot="1" x14ac:dyDescent="0.3">
      <c r="A520" s="4" t="s">
        <v>13</v>
      </c>
      <c r="B520" s="41"/>
      <c r="C520" s="4"/>
      <c r="D520" s="4"/>
      <c r="E520" s="4"/>
      <c r="F520" s="4" t="s">
        <v>652</v>
      </c>
      <c r="G520" s="4"/>
      <c r="H520" s="10" t="s">
        <v>636</v>
      </c>
      <c r="I520" s="4"/>
      <c r="J520" s="4"/>
      <c r="K520" s="4"/>
      <c r="L520" s="4"/>
      <c r="M520" s="4"/>
      <c r="N520" s="4"/>
      <c r="O520" s="4"/>
      <c r="P520" s="4"/>
      <c r="Q520" s="99"/>
      <c r="R520" s="4" t="s">
        <v>15</v>
      </c>
      <c r="S520" s="4"/>
      <c r="T520" s="4"/>
    </row>
    <row r="521" spans="1:20" x14ac:dyDescent="0.25">
      <c r="A521" s="12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44"/>
      <c r="R521" s="11"/>
      <c r="S521" s="11"/>
      <c r="T521" s="11"/>
    </row>
    <row r="522" spans="1:20" x14ac:dyDescent="0.25">
      <c r="A522" s="12"/>
      <c r="C522" s="11" t="s">
        <v>17</v>
      </c>
      <c r="D522" s="11" t="s">
        <v>18</v>
      </c>
      <c r="E522" s="11"/>
      <c r="F522" s="11" t="s">
        <v>19</v>
      </c>
      <c r="G522" s="11"/>
      <c r="H522" s="11" t="s">
        <v>20</v>
      </c>
      <c r="I522" s="11"/>
      <c r="J522" s="12" t="s">
        <v>21</v>
      </c>
      <c r="K522" s="12"/>
      <c r="L522" s="11" t="s">
        <v>22</v>
      </c>
      <c r="M522" s="11"/>
      <c r="N522" s="11" t="s">
        <v>23</v>
      </c>
      <c r="O522" s="11"/>
      <c r="P522" s="11" t="s">
        <v>24</v>
      </c>
      <c r="Q522" s="44"/>
      <c r="R522" s="11" t="s">
        <v>25</v>
      </c>
      <c r="S522" s="11"/>
      <c r="T522" s="11" t="s">
        <v>26</v>
      </c>
    </row>
    <row r="523" spans="1:20" x14ac:dyDescent="0.25">
      <c r="A523" s="12"/>
      <c r="C523" s="12" t="s">
        <v>16</v>
      </c>
      <c r="D523" s="12" t="s">
        <v>16</v>
      </c>
      <c r="F523" s="12" t="s">
        <v>637</v>
      </c>
      <c r="G523" s="12"/>
      <c r="H523" s="11" t="s">
        <v>638</v>
      </c>
      <c r="I523" s="12"/>
      <c r="J523" s="11"/>
      <c r="K523" s="12"/>
      <c r="L523" s="12"/>
      <c r="M523" s="12"/>
      <c r="Q523" s="6"/>
      <c r="R523" s="12" t="s">
        <v>637</v>
      </c>
      <c r="T523" s="12"/>
    </row>
    <row r="524" spans="1:20" x14ac:dyDescent="0.25">
      <c r="A524" s="12" t="s">
        <v>31</v>
      </c>
      <c r="B524" s="12"/>
      <c r="C524" s="12" t="s">
        <v>32</v>
      </c>
      <c r="D524" s="12" t="s">
        <v>32</v>
      </c>
      <c r="E524" s="11"/>
      <c r="F524" s="12" t="s">
        <v>639</v>
      </c>
      <c r="G524" s="12"/>
      <c r="H524" s="12" t="s">
        <v>639</v>
      </c>
      <c r="I524" s="12"/>
      <c r="J524" s="12"/>
      <c r="K524" s="11"/>
      <c r="L524" s="12" t="s">
        <v>640</v>
      </c>
      <c r="M524" s="9"/>
      <c r="N524" s="12" t="s">
        <v>640</v>
      </c>
      <c r="O524" s="12"/>
      <c r="P524" s="12" t="s">
        <v>641</v>
      </c>
      <c r="Q524" s="44"/>
      <c r="R524" s="11" t="s">
        <v>639</v>
      </c>
      <c r="S524" s="11"/>
      <c r="T524" s="12" t="s">
        <v>33</v>
      </c>
    </row>
    <row r="525" spans="1:20" ht="13.8" thickBot="1" x14ac:dyDescent="0.3">
      <c r="A525" s="10" t="s">
        <v>35</v>
      </c>
      <c r="B525" s="10"/>
      <c r="C525" s="10" t="s">
        <v>36</v>
      </c>
      <c r="D525" s="10" t="s">
        <v>37</v>
      </c>
      <c r="E525" s="10"/>
      <c r="F525" s="13" t="s">
        <v>642</v>
      </c>
      <c r="G525" s="13"/>
      <c r="H525" s="13" t="s">
        <v>643</v>
      </c>
      <c r="I525" s="192"/>
      <c r="J525" s="13" t="s">
        <v>644</v>
      </c>
      <c r="K525" s="192"/>
      <c r="L525" s="192" t="s">
        <v>645</v>
      </c>
      <c r="M525" s="14"/>
      <c r="N525" s="14" t="s">
        <v>646</v>
      </c>
      <c r="O525" s="14"/>
      <c r="P525" s="14" t="s">
        <v>647</v>
      </c>
      <c r="Q525" s="193"/>
      <c r="R525" s="14" t="s">
        <v>648</v>
      </c>
      <c r="S525" s="14"/>
      <c r="T525" s="14" t="s">
        <v>51</v>
      </c>
    </row>
    <row r="526" spans="1:20" x14ac:dyDescent="0.25">
      <c r="A526" s="12">
        <v>1</v>
      </c>
      <c r="B526" s="15"/>
      <c r="Q526" s="6"/>
    </row>
    <row r="527" spans="1:20" x14ac:dyDescent="0.25">
      <c r="A527" s="12">
        <v>2</v>
      </c>
      <c r="B527" s="15"/>
      <c r="Q527" s="6"/>
    </row>
    <row r="528" spans="1:20" x14ac:dyDescent="0.25">
      <c r="A528" s="12">
        <v>3</v>
      </c>
      <c r="B528" s="15"/>
      <c r="D528" s="5" t="s">
        <v>89</v>
      </c>
      <c r="F528" s="18">
        <v>554930.87777000014</v>
      </c>
      <c r="G528" s="18"/>
      <c r="H528" s="18">
        <v>59405.932760000003</v>
      </c>
      <c r="I528" s="18"/>
      <c r="J528" s="18">
        <v>-3724.44238</v>
      </c>
      <c r="K528" s="18"/>
      <c r="L528" s="18">
        <v>-1716.3317199999999</v>
      </c>
      <c r="M528" s="18"/>
      <c r="N528" s="18">
        <v>0</v>
      </c>
      <c r="O528" s="18"/>
      <c r="P528" s="18">
        <v>0</v>
      </c>
      <c r="Q528" s="26"/>
      <c r="R528" s="18">
        <v>608896.03643000009</v>
      </c>
      <c r="S528" s="18"/>
      <c r="T528" s="18">
        <v>582206.34025999997</v>
      </c>
    </row>
    <row r="529" spans="1:20" x14ac:dyDescent="0.25">
      <c r="A529" s="12">
        <v>4</v>
      </c>
      <c r="B529" s="15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26"/>
      <c r="R529" s="18"/>
      <c r="S529" s="18"/>
      <c r="T529" s="18"/>
    </row>
    <row r="530" spans="1:20" x14ac:dyDescent="0.25">
      <c r="A530" s="12">
        <v>5</v>
      </c>
      <c r="B530" s="15"/>
      <c r="D530" s="5" t="s">
        <v>143</v>
      </c>
      <c r="F530" s="24">
        <v>1375326.2892100001</v>
      </c>
      <c r="G530" s="18"/>
      <c r="H530" s="24">
        <v>219936.23558000001</v>
      </c>
      <c r="I530" s="18"/>
      <c r="J530" s="24">
        <v>-22082.575860000001</v>
      </c>
      <c r="K530" s="18"/>
      <c r="L530" s="24">
        <v>-6710.6127800000004</v>
      </c>
      <c r="M530" s="18"/>
      <c r="N530" s="24">
        <v>0</v>
      </c>
      <c r="O530" s="68"/>
      <c r="P530" s="24">
        <v>0</v>
      </c>
      <c r="Q530" s="26"/>
      <c r="R530" s="24">
        <v>1566469.3361500001</v>
      </c>
      <c r="S530" s="18"/>
      <c r="T530" s="24">
        <v>1471881.7228200003</v>
      </c>
    </row>
    <row r="531" spans="1:20" x14ac:dyDescent="0.25">
      <c r="A531" s="12">
        <v>6</v>
      </c>
      <c r="B531" s="15"/>
      <c r="F531" s="35"/>
      <c r="G531" s="18"/>
      <c r="H531" s="35"/>
      <c r="I531" s="18"/>
      <c r="J531" s="35"/>
      <c r="K531" s="18"/>
      <c r="L531" s="35"/>
      <c r="M531" s="18"/>
      <c r="N531" s="35"/>
      <c r="O531" s="18"/>
      <c r="P531" s="35"/>
      <c r="Q531" s="26"/>
      <c r="R531" s="35"/>
      <c r="S531" s="18"/>
      <c r="T531" s="35"/>
    </row>
    <row r="532" spans="1:20" ht="13.8" thickBot="1" x14ac:dyDescent="0.3">
      <c r="A532" s="12">
        <v>7</v>
      </c>
      <c r="B532" s="15"/>
      <c r="D532" s="5" t="s">
        <v>144</v>
      </c>
      <c r="F532" s="36">
        <v>1930257.1669800002</v>
      </c>
      <c r="G532" s="18"/>
      <c r="H532" s="36">
        <v>279342.16834000003</v>
      </c>
      <c r="I532" s="18"/>
      <c r="J532" s="36">
        <v>-25807.018240000001</v>
      </c>
      <c r="K532" s="18"/>
      <c r="L532" s="36">
        <v>-8426.9444999999996</v>
      </c>
      <c r="M532" s="18"/>
      <c r="N532" s="36">
        <v>0</v>
      </c>
      <c r="O532" s="18"/>
      <c r="P532" s="36">
        <v>0</v>
      </c>
      <c r="Q532" s="26"/>
      <c r="R532" s="36">
        <v>2175365.3725800002</v>
      </c>
      <c r="S532" s="18"/>
      <c r="T532" s="36">
        <v>2054088.0630800002</v>
      </c>
    </row>
    <row r="533" spans="1:20" ht="13.8" thickTop="1" x14ac:dyDescent="0.25">
      <c r="A533" s="12">
        <v>8</v>
      </c>
      <c r="B533" s="15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26"/>
      <c r="R533" s="18"/>
      <c r="S533" s="18"/>
      <c r="T533" s="18"/>
    </row>
    <row r="534" spans="1:20" x14ac:dyDescent="0.25">
      <c r="A534" s="12">
        <v>9</v>
      </c>
      <c r="B534" s="15"/>
      <c r="D534" s="5" t="s">
        <v>157</v>
      </c>
      <c r="F534" s="18">
        <v>304582.18604000018</v>
      </c>
      <c r="G534" s="18"/>
      <c r="H534" s="18">
        <v>34258.116600000008</v>
      </c>
      <c r="I534" s="18"/>
      <c r="J534" s="18">
        <v>-17107.140590000003</v>
      </c>
      <c r="K534" s="18"/>
      <c r="L534" s="18">
        <v>-2925.05044</v>
      </c>
      <c r="M534" s="18"/>
      <c r="N534" s="18">
        <v>0</v>
      </c>
      <c r="O534" s="18"/>
      <c r="P534" s="18">
        <v>0</v>
      </c>
      <c r="Q534" s="26"/>
      <c r="R534" s="18">
        <v>318808.11161000014</v>
      </c>
      <c r="S534" s="18"/>
      <c r="T534" s="18">
        <v>314672.16447000002</v>
      </c>
    </row>
    <row r="535" spans="1:20" x14ac:dyDescent="0.25">
      <c r="A535" s="12">
        <v>10</v>
      </c>
      <c r="B535" s="15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26"/>
      <c r="R535" s="18"/>
      <c r="S535" s="18"/>
      <c r="T535" s="18"/>
    </row>
    <row r="536" spans="1:20" x14ac:dyDescent="0.25">
      <c r="A536" s="12">
        <v>11</v>
      </c>
      <c r="B536" s="15"/>
      <c r="D536" s="5" t="s">
        <v>168</v>
      </c>
      <c r="F536" s="18">
        <v>1249015.15447</v>
      </c>
      <c r="G536" s="18"/>
      <c r="H536" s="18">
        <v>156846.65659</v>
      </c>
      <c r="I536" s="18"/>
      <c r="J536" s="18">
        <v>-60324.266820000004</v>
      </c>
      <c r="K536" s="18"/>
      <c r="L536" s="18">
        <v>-31939.247520000001</v>
      </c>
      <c r="M536" s="18"/>
      <c r="N536" s="18">
        <v>3531.7791400000001</v>
      </c>
      <c r="O536" s="18"/>
      <c r="P536" s="18">
        <v>0</v>
      </c>
      <c r="Q536" s="26"/>
      <c r="R536" s="18">
        <v>1317130.0758600002</v>
      </c>
      <c r="S536" s="18"/>
      <c r="T536" s="18">
        <v>1283180.1421699997</v>
      </c>
    </row>
    <row r="537" spans="1:20" x14ac:dyDescent="0.25">
      <c r="A537" s="12">
        <v>12</v>
      </c>
      <c r="B537" s="15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26"/>
      <c r="R537" s="18"/>
      <c r="S537" s="18"/>
      <c r="T537" s="18"/>
    </row>
    <row r="538" spans="1:20" x14ac:dyDescent="0.25">
      <c r="A538" s="12">
        <v>13</v>
      </c>
      <c r="B538" s="15"/>
      <c r="D538" s="5" t="s">
        <v>188</v>
      </c>
      <c r="F538" s="24">
        <v>193714.32814</v>
      </c>
      <c r="G538" s="18"/>
      <c r="H538" s="24">
        <v>42615.342149999997</v>
      </c>
      <c r="I538" s="18"/>
      <c r="J538" s="24">
        <v>-42164.662830000001</v>
      </c>
      <c r="K538" s="18"/>
      <c r="L538" s="24">
        <v>-425.08389</v>
      </c>
      <c r="M538" s="18"/>
      <c r="N538" s="24">
        <v>1035.2</v>
      </c>
      <c r="O538" s="68"/>
      <c r="P538" s="24">
        <v>0</v>
      </c>
      <c r="Q538" s="26"/>
      <c r="R538" s="24">
        <v>194775.12356999997</v>
      </c>
      <c r="S538" s="18"/>
      <c r="T538" s="24">
        <v>192445.31579000002</v>
      </c>
    </row>
    <row r="539" spans="1:20" x14ac:dyDescent="0.25">
      <c r="A539" s="12">
        <v>14</v>
      </c>
      <c r="B539" s="15"/>
      <c r="F539" s="35"/>
      <c r="G539" s="18"/>
      <c r="H539" s="35"/>
      <c r="I539" s="18"/>
      <c r="J539" s="35"/>
      <c r="K539" s="18"/>
      <c r="L539" s="35"/>
      <c r="M539" s="18"/>
      <c r="N539" s="35"/>
      <c r="O539" s="18"/>
      <c r="P539" s="35"/>
      <c r="Q539" s="26"/>
      <c r="R539" s="35"/>
      <c r="S539" s="18"/>
      <c r="T539" s="35"/>
    </row>
    <row r="540" spans="1:20" ht="13.8" thickBot="1" x14ac:dyDescent="0.3">
      <c r="A540" s="12">
        <v>15</v>
      </c>
      <c r="B540" s="15"/>
      <c r="D540" s="42" t="s">
        <v>659</v>
      </c>
      <c r="F540" s="36">
        <v>3677568.8356300001</v>
      </c>
      <c r="G540" s="18"/>
      <c r="H540" s="36">
        <v>513062.28368000005</v>
      </c>
      <c r="I540" s="18"/>
      <c r="J540" s="36">
        <v>-145403.08848000001</v>
      </c>
      <c r="K540" s="18"/>
      <c r="L540" s="36">
        <v>-43716.326350000003</v>
      </c>
      <c r="M540" s="18"/>
      <c r="N540" s="36">
        <v>4566.9791400000004</v>
      </c>
      <c r="O540" s="18"/>
      <c r="P540" s="36">
        <v>0</v>
      </c>
      <c r="Q540" s="26"/>
      <c r="R540" s="36">
        <v>4006078.6836200003</v>
      </c>
      <c r="S540" s="18"/>
      <c r="T540" s="36">
        <v>3844385.6855099997</v>
      </c>
    </row>
    <row r="541" spans="1:20" ht="13.8" thickTop="1" x14ac:dyDescent="0.25">
      <c r="A541" s="12">
        <v>16</v>
      </c>
      <c r="B541" s="15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26"/>
      <c r="R541" s="18"/>
      <c r="S541" s="18"/>
      <c r="T541" s="18"/>
    </row>
    <row r="542" spans="1:20" x14ac:dyDescent="0.25">
      <c r="A542" s="12">
        <v>17</v>
      </c>
      <c r="B542" s="15"/>
      <c r="D542" s="60" t="s">
        <v>198</v>
      </c>
      <c r="F542" s="18">
        <v>0</v>
      </c>
      <c r="G542" s="18"/>
      <c r="H542" s="18">
        <v>0</v>
      </c>
      <c r="I542" s="18"/>
      <c r="J542" s="18">
        <v>0</v>
      </c>
      <c r="K542" s="18"/>
      <c r="L542" s="18">
        <v>0</v>
      </c>
      <c r="M542" s="18"/>
      <c r="N542" s="18">
        <v>0</v>
      </c>
      <c r="O542" s="18"/>
      <c r="P542" s="18">
        <v>0</v>
      </c>
      <c r="Q542" s="26"/>
      <c r="R542" s="18">
        <v>0</v>
      </c>
      <c r="S542" s="18"/>
      <c r="T542" s="18">
        <v>0</v>
      </c>
    </row>
    <row r="543" spans="1:20" x14ac:dyDescent="0.25">
      <c r="A543" s="12">
        <v>18</v>
      </c>
      <c r="B543" s="15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26"/>
      <c r="R543" s="18"/>
      <c r="S543" s="18"/>
      <c r="T543" s="18"/>
    </row>
    <row r="544" spans="1:20" x14ac:dyDescent="0.25">
      <c r="A544" s="12">
        <v>19</v>
      </c>
      <c r="B544" s="15"/>
      <c r="D544" s="7" t="s">
        <v>203</v>
      </c>
      <c r="F544" s="68">
        <v>176791.07329000006</v>
      </c>
      <c r="G544" s="18"/>
      <c r="H544" s="68">
        <v>39791.532470000006</v>
      </c>
      <c r="I544" s="68"/>
      <c r="J544" s="68">
        <v>-4800.4783099999995</v>
      </c>
      <c r="K544" s="68"/>
      <c r="L544" s="68">
        <v>0</v>
      </c>
      <c r="M544" s="68"/>
      <c r="N544" s="68">
        <v>0</v>
      </c>
      <c r="O544" s="68"/>
      <c r="P544" s="68">
        <v>0</v>
      </c>
      <c r="Q544" s="195"/>
      <c r="R544" s="68">
        <v>211782.12745000006</v>
      </c>
      <c r="S544" s="68"/>
      <c r="T544" s="68">
        <v>192471.13009999998</v>
      </c>
    </row>
    <row r="545" spans="1:20" x14ac:dyDescent="0.25">
      <c r="A545" s="12">
        <v>20</v>
      </c>
      <c r="B545" s="15"/>
      <c r="D545" s="7"/>
      <c r="F545" s="68"/>
      <c r="G545" s="18"/>
      <c r="H545" s="68"/>
      <c r="I545" s="18"/>
      <c r="J545" s="68"/>
      <c r="K545" s="18"/>
      <c r="L545" s="68"/>
      <c r="M545" s="18"/>
      <c r="N545" s="68"/>
      <c r="O545" s="68"/>
      <c r="P545" s="68"/>
      <c r="Q545" s="26"/>
      <c r="R545" s="68"/>
      <c r="S545" s="18"/>
      <c r="T545" s="68"/>
    </row>
    <row r="546" spans="1:20" x14ac:dyDescent="0.25">
      <c r="A546" s="12">
        <v>21</v>
      </c>
      <c r="B546" s="15"/>
      <c r="D546" s="66" t="s">
        <v>209</v>
      </c>
      <c r="F546" s="68">
        <v>5493.268299999987</v>
      </c>
      <c r="H546" s="68">
        <v>689.49131999999997</v>
      </c>
      <c r="I546" s="68"/>
      <c r="J546" s="68">
        <v>0</v>
      </c>
      <c r="K546" s="68"/>
      <c r="L546" s="68">
        <v>0</v>
      </c>
      <c r="M546" s="68"/>
      <c r="N546" s="68">
        <v>0</v>
      </c>
      <c r="O546" s="68"/>
      <c r="P546" s="68">
        <v>0</v>
      </c>
      <c r="Q546" s="195"/>
      <c r="R546" s="68">
        <v>6182.759619999988</v>
      </c>
      <c r="S546" s="68"/>
      <c r="T546" s="68">
        <v>5838.0139599999993</v>
      </c>
    </row>
    <row r="547" spans="1:20" x14ac:dyDescent="0.25">
      <c r="A547" s="12">
        <v>22</v>
      </c>
      <c r="B547" s="15"/>
      <c r="Q547" s="6"/>
    </row>
    <row r="548" spans="1:20" x14ac:dyDescent="0.25">
      <c r="A548" s="12">
        <v>23</v>
      </c>
      <c r="B548" s="15"/>
      <c r="D548" s="5" t="s">
        <v>213</v>
      </c>
      <c r="F548" s="24">
        <v>0</v>
      </c>
      <c r="G548" s="18"/>
      <c r="H548" s="24">
        <v>0</v>
      </c>
      <c r="I548" s="18"/>
      <c r="J548" s="24">
        <v>0</v>
      </c>
      <c r="K548" s="18"/>
      <c r="L548" s="24">
        <v>0</v>
      </c>
      <c r="M548" s="18"/>
      <c r="N548" s="24">
        <v>0</v>
      </c>
      <c r="O548" s="68"/>
      <c r="P548" s="24">
        <v>0</v>
      </c>
      <c r="Q548" s="26"/>
      <c r="R548" s="24">
        <v>0</v>
      </c>
      <c r="S548" s="18"/>
      <c r="T548" s="24">
        <v>0</v>
      </c>
    </row>
    <row r="549" spans="1:20" x14ac:dyDescent="0.25">
      <c r="A549" s="12">
        <v>24</v>
      </c>
      <c r="B549" s="15"/>
      <c r="F549" s="102"/>
      <c r="H549" s="102"/>
      <c r="J549" s="102"/>
      <c r="L549" s="102"/>
      <c r="N549" s="102"/>
      <c r="P549" s="102"/>
      <c r="Q549" s="6"/>
      <c r="R549" s="102"/>
      <c r="T549" s="102"/>
    </row>
    <row r="550" spans="1:20" ht="13.8" thickBot="1" x14ac:dyDescent="0.3">
      <c r="A550" s="12">
        <v>25</v>
      </c>
      <c r="B550" s="15"/>
      <c r="D550" s="199" t="s">
        <v>662</v>
      </c>
      <c r="F550" s="36">
        <v>3859853.1772200004</v>
      </c>
      <c r="G550" s="18"/>
      <c r="H550" s="36">
        <v>553543.30747000012</v>
      </c>
      <c r="I550" s="18"/>
      <c r="J550" s="36">
        <v>-150203.56679000001</v>
      </c>
      <c r="K550" s="18"/>
      <c r="L550" s="36">
        <v>-43716.326350000003</v>
      </c>
      <c r="M550" s="18"/>
      <c r="N550" s="36">
        <v>4566.9791400000004</v>
      </c>
      <c r="O550" s="18"/>
      <c r="P550" s="36">
        <v>0</v>
      </c>
      <c r="Q550" s="26"/>
      <c r="R550" s="36">
        <v>4224043.5706900004</v>
      </c>
      <c r="S550" s="18"/>
      <c r="T550" s="36">
        <v>4042694.8295700001</v>
      </c>
    </row>
    <row r="551" spans="1:20" ht="13.8" thickTop="1" x14ac:dyDescent="0.25">
      <c r="A551" s="12">
        <v>26</v>
      </c>
      <c r="B551" s="15"/>
      <c r="Q551" s="6"/>
    </row>
    <row r="552" spans="1:20" x14ac:dyDescent="0.25">
      <c r="A552" s="12">
        <v>27</v>
      </c>
      <c r="B552" s="15"/>
      <c r="D552" s="7" t="s">
        <v>219</v>
      </c>
      <c r="F552" s="32">
        <v>6883.3661700000021</v>
      </c>
      <c r="H552" s="32">
        <v>236.70876000000001</v>
      </c>
      <c r="J552" s="32">
        <v>0</v>
      </c>
      <c r="K552" s="18"/>
      <c r="L552" s="32">
        <v>0</v>
      </c>
      <c r="M552" s="18"/>
      <c r="N552" s="32">
        <v>0</v>
      </c>
      <c r="O552" s="32"/>
      <c r="P552" s="32">
        <v>0</v>
      </c>
      <c r="Q552" s="26"/>
      <c r="R552" s="32">
        <v>7120.0749300000025</v>
      </c>
      <c r="S552" s="18"/>
      <c r="T552" s="32">
        <v>7001.7205499999991</v>
      </c>
    </row>
    <row r="553" spans="1:20" x14ac:dyDescent="0.25">
      <c r="A553" s="12">
        <v>28</v>
      </c>
      <c r="B553" s="15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26"/>
      <c r="R553" s="18"/>
      <c r="S553" s="18"/>
      <c r="T553" s="18"/>
    </row>
    <row r="554" spans="1:20" x14ac:dyDescent="0.25">
      <c r="A554" s="12">
        <v>29</v>
      </c>
      <c r="B554" s="15"/>
      <c r="D554" s="34" t="s">
        <v>220</v>
      </c>
      <c r="F554" s="18">
        <v>0</v>
      </c>
      <c r="G554" s="18"/>
      <c r="H554" s="18">
        <v>0</v>
      </c>
      <c r="I554" s="18"/>
      <c r="J554" s="18">
        <v>0</v>
      </c>
      <c r="K554" s="18"/>
      <c r="L554" s="18">
        <v>0</v>
      </c>
      <c r="M554" s="18"/>
      <c r="N554" s="18">
        <v>0</v>
      </c>
      <c r="O554" s="18"/>
      <c r="P554" s="18">
        <v>0</v>
      </c>
      <c r="Q554" s="26"/>
      <c r="R554" s="18">
        <v>0</v>
      </c>
      <c r="S554" s="18"/>
      <c r="T554" s="18">
        <v>0</v>
      </c>
    </row>
    <row r="555" spans="1:20" x14ac:dyDescent="0.25">
      <c r="A555" s="12">
        <v>30</v>
      </c>
      <c r="B555" s="15"/>
      <c r="Q555" s="6"/>
    </row>
    <row r="556" spans="1:20" x14ac:dyDescent="0.25">
      <c r="A556" s="12">
        <v>31</v>
      </c>
      <c r="B556" s="15"/>
      <c r="D556" s="5" t="s">
        <v>221</v>
      </c>
      <c r="F556" s="18">
        <v>0</v>
      </c>
      <c r="H556" s="18">
        <v>0</v>
      </c>
      <c r="J556" s="18">
        <v>0</v>
      </c>
      <c r="L556" s="18">
        <v>0</v>
      </c>
      <c r="N556" s="18">
        <v>0</v>
      </c>
      <c r="O556" s="18"/>
      <c r="P556" s="18">
        <v>0</v>
      </c>
      <c r="Q556" s="6"/>
      <c r="R556" s="18">
        <v>0</v>
      </c>
      <c r="T556" s="18">
        <v>0</v>
      </c>
    </row>
    <row r="557" spans="1:20" x14ac:dyDescent="0.25">
      <c r="A557" s="12">
        <v>32</v>
      </c>
      <c r="B557" s="15"/>
      <c r="Q557" s="6"/>
    </row>
    <row r="558" spans="1:20" x14ac:dyDescent="0.25">
      <c r="A558" s="12">
        <v>33</v>
      </c>
      <c r="B558" s="15"/>
      <c r="D558" s="5" t="s">
        <v>224</v>
      </c>
      <c r="F558" s="31">
        <v>113636.92683999997</v>
      </c>
      <c r="H558" s="31">
        <v>17442.392039999999</v>
      </c>
      <c r="J558" s="31">
        <v>0</v>
      </c>
      <c r="L558" s="31">
        <v>-33255.932999999997</v>
      </c>
      <c r="N558" s="31">
        <v>0</v>
      </c>
      <c r="P558" s="31">
        <v>33255.932999999997</v>
      </c>
      <c r="Q558" s="6"/>
      <c r="R558" s="31">
        <v>131079.31887999998</v>
      </c>
      <c r="T558" s="31">
        <v>119953.82033</v>
      </c>
    </row>
    <row r="559" spans="1:20" x14ac:dyDescent="0.25">
      <c r="A559" s="12">
        <v>34</v>
      </c>
      <c r="B559" s="15"/>
      <c r="F559" s="35"/>
      <c r="G559" s="18"/>
      <c r="H559" s="35"/>
      <c r="I559" s="18"/>
      <c r="J559" s="35"/>
      <c r="K559" s="18"/>
      <c r="L559" s="35"/>
      <c r="M559" s="18"/>
      <c r="N559" s="35"/>
      <c r="O559" s="68"/>
      <c r="P559" s="35"/>
      <c r="Q559" s="26"/>
      <c r="R559" s="35"/>
      <c r="S559" s="18"/>
      <c r="T559" s="35"/>
    </row>
    <row r="560" spans="1:20" ht="13.8" thickBot="1" x14ac:dyDescent="0.3">
      <c r="A560" s="12">
        <v>35</v>
      </c>
      <c r="B560" s="15"/>
      <c r="D560" s="30" t="s">
        <v>663</v>
      </c>
      <c r="F560" s="36">
        <v>3980373.4702300001</v>
      </c>
      <c r="G560" s="18"/>
      <c r="H560" s="36">
        <v>571222.40827000001</v>
      </c>
      <c r="I560" s="18"/>
      <c r="J560" s="36">
        <v>-150203.56679000001</v>
      </c>
      <c r="L560" s="36">
        <v>-76972.259350000008</v>
      </c>
      <c r="N560" s="36">
        <v>4566.9791400000004</v>
      </c>
      <c r="O560" s="68"/>
      <c r="P560" s="36">
        <v>33255.932999999997</v>
      </c>
      <c r="Q560" s="6"/>
      <c r="R560" s="36">
        <v>4362242.9645000007</v>
      </c>
      <c r="T560" s="36">
        <v>4169650.3704500003</v>
      </c>
    </row>
    <row r="561" spans="1:20" ht="13.8" thickTop="1" x14ac:dyDescent="0.25">
      <c r="A561" s="12">
        <v>36</v>
      </c>
      <c r="B561" s="15"/>
      <c r="F561" s="31">
        <v>0</v>
      </c>
      <c r="H561" s="31">
        <v>0</v>
      </c>
      <c r="J561" s="31">
        <v>0</v>
      </c>
      <c r="L561" s="31">
        <v>0</v>
      </c>
      <c r="N561" s="31">
        <v>0</v>
      </c>
      <c r="P561" s="31">
        <v>0</v>
      </c>
      <c r="Q561" s="6"/>
      <c r="R561" s="31">
        <v>0</v>
      </c>
      <c r="T561" s="31">
        <v>0</v>
      </c>
    </row>
    <row r="562" spans="1:20" x14ac:dyDescent="0.25">
      <c r="A562" s="12">
        <v>37</v>
      </c>
      <c r="B562" s="15"/>
      <c r="F562" s="31">
        <v>0</v>
      </c>
      <c r="H562" s="31">
        <v>0</v>
      </c>
      <c r="J562" s="31">
        <v>0</v>
      </c>
      <c r="L562" s="200">
        <v>-2.9103830456733704E-11</v>
      </c>
      <c r="N562" s="200">
        <v>9.0949470177292824E-13</v>
      </c>
      <c r="P562" s="31">
        <v>0</v>
      </c>
      <c r="Q562" s="6"/>
      <c r="R562" s="31">
        <v>0</v>
      </c>
      <c r="T562" s="31">
        <v>0</v>
      </c>
    </row>
    <row r="563" spans="1:20" x14ac:dyDescent="0.25">
      <c r="A563" s="12">
        <v>38</v>
      </c>
      <c r="B563" s="15"/>
      <c r="Q563" s="6"/>
    </row>
    <row r="564" spans="1:20" x14ac:dyDescent="0.25">
      <c r="A564" s="12">
        <v>39</v>
      </c>
      <c r="B564" s="38"/>
      <c r="Q564" s="6"/>
    </row>
    <row r="565" spans="1:20" x14ac:dyDescent="0.25">
      <c r="A565" s="12">
        <v>40</v>
      </c>
      <c r="B565" s="38"/>
      <c r="Q565" s="6"/>
    </row>
    <row r="566" spans="1:20" x14ac:dyDescent="0.25">
      <c r="A566" s="12">
        <v>41</v>
      </c>
      <c r="B566" s="38"/>
      <c r="Q566" s="6"/>
    </row>
    <row r="567" spans="1:20" x14ac:dyDescent="0.25">
      <c r="A567" s="12">
        <v>42</v>
      </c>
      <c r="B567" s="38"/>
      <c r="Q567" s="6"/>
    </row>
    <row r="568" spans="1:20" x14ac:dyDescent="0.25">
      <c r="A568" s="12">
        <v>43</v>
      </c>
      <c r="B568" s="38"/>
      <c r="Q568" s="6"/>
    </row>
    <row r="569" spans="1:20" ht="13.8" thickBot="1" x14ac:dyDescent="0.3">
      <c r="A569" s="10">
        <v>44</v>
      </c>
      <c r="B569" s="39" t="s">
        <v>70</v>
      </c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99"/>
      <c r="R569" s="4"/>
      <c r="S569" s="4"/>
      <c r="T569" s="4"/>
    </row>
    <row r="570" spans="1:20" x14ac:dyDescent="0.25">
      <c r="A570" s="5" t="s">
        <v>649</v>
      </c>
      <c r="Q570" s="6"/>
      <c r="R570" s="5" t="s">
        <v>650</v>
      </c>
    </row>
  </sheetData>
  <printOptions horizontalCentered="1" verticalCentered="1"/>
  <pageMargins left="0.7" right="0.7" top="0.75" bottom="0.75" header="0.3" footer="0.3"/>
  <pageSetup scale="65" fitToHeight="10" orientation="landscape" blackAndWhite="1" r:id="rId1"/>
  <rowBreaks count="9" manualBreakCount="9">
    <brk id="57" max="19" man="1"/>
    <brk id="114" max="19" man="1"/>
    <brk id="171" max="19" man="1"/>
    <brk id="228" max="19" man="1"/>
    <brk id="285" max="19" man="1"/>
    <brk id="342" max="19" man="1"/>
    <brk id="399" max="19" man="1"/>
    <brk id="456" max="19" man="1"/>
    <brk id="513" max="19" man="1"/>
  </rowBreaks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5D7A-F6B5-4500-ADBC-40A842AA4729}">
  <sheetPr codeName="Sheet41">
    <tabColor theme="6" tint="-0.499984740745262"/>
  </sheetPr>
  <dimension ref="A1:X344"/>
  <sheetViews>
    <sheetView zoomScale="90" zoomScaleNormal="90" workbookViewId="0">
      <pane xSplit="2" ySplit="5" topLeftCell="C311" activePane="bottomRight" state="frozen"/>
      <selection pane="topRight" activeCell="J338" sqref="J338"/>
      <selection pane="bottomLeft" activeCell="J338" sqref="J338"/>
      <selection pane="bottomRight" activeCell="C351" sqref="C351"/>
    </sheetView>
  </sheetViews>
  <sheetFormatPr defaultColWidth="9.44140625" defaultRowHeight="14.4" x14ac:dyDescent="0.3"/>
  <cols>
    <col min="1" max="1" width="12.44140625" style="235" customWidth="1"/>
    <col min="2" max="2" width="35.5546875" style="235" bestFit="1" customWidth="1"/>
    <col min="3" max="3" width="16.109375" style="235" bestFit="1" customWidth="1"/>
    <col min="4" max="4" width="15" style="235" bestFit="1" customWidth="1"/>
    <col min="5" max="5" width="14" style="235" bestFit="1" customWidth="1"/>
    <col min="6" max="6" width="9.5546875" style="235" bestFit="1" customWidth="1"/>
    <col min="7" max="7" width="11.6640625" style="235" bestFit="1" customWidth="1"/>
    <col min="8" max="9" width="16.109375" style="235" bestFit="1" customWidth="1"/>
    <col min="10" max="10" width="9.5546875" style="235" bestFit="1" customWidth="1"/>
    <col min="11" max="11" width="15" style="235" bestFit="1" customWidth="1"/>
    <col min="12" max="12" width="13.33203125" style="235" bestFit="1" customWidth="1"/>
    <col min="13" max="13" width="14" style="235" bestFit="1" customWidth="1"/>
    <col min="14" max="14" width="13.5546875" style="235" bestFit="1" customWidth="1"/>
    <col min="15" max="15" width="10.6640625" style="235" bestFit="1" customWidth="1"/>
    <col min="16" max="16" width="14.5546875" style="235" bestFit="1" customWidth="1"/>
    <col min="17" max="17" width="11.6640625" style="235" bestFit="1" customWidth="1"/>
    <col min="18" max="18" width="9.5546875" style="235" bestFit="1" customWidth="1"/>
    <col min="19" max="19" width="12.109375" style="235" bestFit="1" customWidth="1"/>
    <col min="20" max="20" width="9.6640625" style="235" bestFit="1" customWidth="1"/>
    <col min="21" max="22" width="15" style="235" bestFit="1" customWidth="1"/>
    <col min="23" max="23" width="9.5546875" style="235" bestFit="1" customWidth="1"/>
    <col min="24" max="24" width="7.5546875" style="235" bestFit="1" customWidth="1"/>
    <col min="25" max="16384" width="9.44140625" style="235"/>
  </cols>
  <sheetData>
    <row r="1" spans="1:24" ht="17.399999999999999" x14ac:dyDescent="0.3">
      <c r="A1" s="234" t="s">
        <v>665</v>
      </c>
      <c r="B1" s="234"/>
    </row>
    <row r="2" spans="1:24" x14ac:dyDescent="0.3">
      <c r="C2" s="189"/>
      <c r="D2" s="184" t="s">
        <v>666</v>
      </c>
      <c r="E2" s="209" t="s">
        <v>666</v>
      </c>
      <c r="F2" s="210" t="s">
        <v>666</v>
      </c>
      <c r="G2" s="211" t="s">
        <v>666</v>
      </c>
      <c r="H2" s="189"/>
      <c r="I2" s="189"/>
      <c r="J2" s="212"/>
      <c r="K2" s="189"/>
      <c r="L2" s="184" t="s">
        <v>666</v>
      </c>
      <c r="M2" s="209" t="s">
        <v>666</v>
      </c>
      <c r="N2" s="213" t="s">
        <v>666</v>
      </c>
      <c r="O2" s="213" t="s">
        <v>666</v>
      </c>
      <c r="P2" s="213" t="s">
        <v>666</v>
      </c>
      <c r="Q2" s="213" t="s">
        <v>666</v>
      </c>
      <c r="R2" s="210" t="s">
        <v>666</v>
      </c>
      <c r="S2" s="211" t="s">
        <v>666</v>
      </c>
      <c r="T2" s="211" t="s">
        <v>666</v>
      </c>
      <c r="U2" s="189"/>
      <c r="V2" s="189"/>
      <c r="W2" s="212"/>
      <c r="X2" s="224"/>
    </row>
    <row r="3" spans="1:24" x14ac:dyDescent="0.3">
      <c r="A3" s="182"/>
      <c r="B3" s="182"/>
      <c r="C3" s="189" t="s">
        <v>667</v>
      </c>
      <c r="D3" s="184" t="s">
        <v>667</v>
      </c>
      <c r="E3" s="209" t="s">
        <v>667</v>
      </c>
      <c r="F3" s="210" t="s">
        <v>667</v>
      </c>
      <c r="G3" s="211" t="s">
        <v>667</v>
      </c>
      <c r="H3" s="189" t="s">
        <v>667</v>
      </c>
      <c r="I3" s="189" t="s">
        <v>667</v>
      </c>
      <c r="J3" s="212" t="s">
        <v>668</v>
      </c>
      <c r="K3" s="189" t="s">
        <v>669</v>
      </c>
      <c r="L3" s="184" t="s">
        <v>669</v>
      </c>
      <c r="M3" s="209" t="s">
        <v>669</v>
      </c>
      <c r="N3" s="213" t="s">
        <v>669</v>
      </c>
      <c r="O3" s="213" t="s">
        <v>669</v>
      </c>
      <c r="P3" s="213" t="s">
        <v>669</v>
      </c>
      <c r="Q3" s="213" t="s">
        <v>669</v>
      </c>
      <c r="R3" s="210" t="s">
        <v>667</v>
      </c>
      <c r="S3" s="211" t="s">
        <v>667</v>
      </c>
      <c r="T3" s="211" t="s">
        <v>667</v>
      </c>
      <c r="U3" s="189" t="s">
        <v>667</v>
      </c>
      <c r="V3" s="189" t="s">
        <v>667</v>
      </c>
      <c r="W3" s="212" t="s">
        <v>670</v>
      </c>
      <c r="X3" s="224">
        <v>2025</v>
      </c>
    </row>
    <row r="4" spans="1:24" x14ac:dyDescent="0.3">
      <c r="A4" s="182"/>
      <c r="B4" s="182"/>
      <c r="C4" s="69">
        <v>2024</v>
      </c>
      <c r="D4" s="184" t="s">
        <v>671</v>
      </c>
      <c r="E4" s="209" t="s">
        <v>671</v>
      </c>
      <c r="F4" s="210" t="s">
        <v>671</v>
      </c>
      <c r="G4" s="211" t="s">
        <v>671</v>
      </c>
      <c r="H4" s="69">
        <v>2025</v>
      </c>
      <c r="I4" s="69">
        <v>2025</v>
      </c>
      <c r="J4" s="212" t="s">
        <v>314</v>
      </c>
      <c r="K4" s="69">
        <v>2024</v>
      </c>
      <c r="L4" s="184" t="s">
        <v>671</v>
      </c>
      <c r="M4" s="209" t="s">
        <v>671</v>
      </c>
      <c r="N4" s="213" t="s">
        <v>671</v>
      </c>
      <c r="O4" s="213" t="s">
        <v>671</v>
      </c>
      <c r="P4" s="213" t="s">
        <v>671</v>
      </c>
      <c r="Q4" s="213" t="s">
        <v>671</v>
      </c>
      <c r="R4" s="210" t="s">
        <v>671</v>
      </c>
      <c r="S4" s="211" t="s">
        <v>671</v>
      </c>
      <c r="T4" s="211" t="s">
        <v>671</v>
      </c>
      <c r="U4" s="69">
        <v>2025</v>
      </c>
      <c r="V4" s="69">
        <v>2025</v>
      </c>
      <c r="W4" s="212" t="s">
        <v>314</v>
      </c>
      <c r="X4" s="224" t="s">
        <v>672</v>
      </c>
    </row>
    <row r="5" spans="1:24" x14ac:dyDescent="0.3">
      <c r="A5" s="187" t="s">
        <v>239</v>
      </c>
      <c r="B5" s="188" t="s">
        <v>240</v>
      </c>
      <c r="C5" s="70" t="s">
        <v>314</v>
      </c>
      <c r="D5" s="214" t="s">
        <v>673</v>
      </c>
      <c r="E5" s="215" t="s">
        <v>644</v>
      </c>
      <c r="F5" s="216" t="s">
        <v>674</v>
      </c>
      <c r="G5" s="217" t="s">
        <v>675</v>
      </c>
      <c r="H5" s="187" t="s">
        <v>314</v>
      </c>
      <c r="I5" s="187" t="s">
        <v>676</v>
      </c>
      <c r="J5" s="218" t="s">
        <v>34</v>
      </c>
      <c r="K5" s="71" t="s">
        <v>314</v>
      </c>
      <c r="L5" s="214" t="s">
        <v>677</v>
      </c>
      <c r="M5" s="215" t="s">
        <v>644</v>
      </c>
      <c r="N5" s="219" t="s">
        <v>678</v>
      </c>
      <c r="O5" s="219" t="s">
        <v>679</v>
      </c>
      <c r="P5" s="219" t="s">
        <v>680</v>
      </c>
      <c r="Q5" s="219" t="s">
        <v>681</v>
      </c>
      <c r="R5" s="216" t="s">
        <v>674</v>
      </c>
      <c r="S5" s="217" t="s">
        <v>675</v>
      </c>
      <c r="T5" s="217" t="s">
        <v>682</v>
      </c>
      <c r="U5" s="187" t="s">
        <v>314</v>
      </c>
      <c r="V5" s="187" t="s">
        <v>676</v>
      </c>
      <c r="W5" s="218" t="s">
        <v>34</v>
      </c>
      <c r="X5" s="224" t="s">
        <v>683</v>
      </c>
    </row>
    <row r="6" spans="1:24" x14ac:dyDescent="0.3">
      <c r="A6" s="189">
        <v>10501</v>
      </c>
      <c r="B6" s="180" t="s">
        <v>316</v>
      </c>
      <c r="C6" s="236">
        <v>64262399.530000001</v>
      </c>
      <c r="D6" s="236">
        <v>6502552.7400000002</v>
      </c>
      <c r="E6" s="236">
        <v>0</v>
      </c>
      <c r="F6" s="236">
        <v>0</v>
      </c>
      <c r="G6" s="236">
        <v>0</v>
      </c>
      <c r="H6" s="236">
        <v>70764952.269999996</v>
      </c>
      <c r="I6" s="236">
        <v>69494543.310000002</v>
      </c>
      <c r="J6" s="237">
        <v>0</v>
      </c>
      <c r="K6" s="236">
        <v>0</v>
      </c>
      <c r="L6" s="236">
        <v>0</v>
      </c>
      <c r="M6" s="236">
        <v>0</v>
      </c>
      <c r="N6" s="236">
        <v>0</v>
      </c>
      <c r="O6" s="223"/>
      <c r="P6" s="236">
        <v>0</v>
      </c>
      <c r="Q6" s="223"/>
      <c r="R6" s="236">
        <v>0</v>
      </c>
      <c r="S6" s="236">
        <v>0</v>
      </c>
      <c r="T6" s="236">
        <v>0</v>
      </c>
      <c r="U6" s="236">
        <v>0</v>
      </c>
      <c r="V6" s="236">
        <v>0</v>
      </c>
      <c r="W6" s="237">
        <v>0</v>
      </c>
      <c r="X6" s="226">
        <v>0</v>
      </c>
    </row>
    <row r="7" spans="1:24" x14ac:dyDescent="0.3">
      <c r="A7" s="189">
        <v>10803</v>
      </c>
      <c r="B7" s="180" t="s">
        <v>317</v>
      </c>
      <c r="C7" s="236">
        <v>0</v>
      </c>
      <c r="D7" s="236">
        <v>0</v>
      </c>
      <c r="E7" s="236">
        <v>0</v>
      </c>
      <c r="F7" s="236">
        <v>0</v>
      </c>
      <c r="G7" s="236">
        <v>0</v>
      </c>
      <c r="H7" s="236">
        <v>0</v>
      </c>
      <c r="I7" s="236">
        <v>0</v>
      </c>
      <c r="J7" s="237">
        <v>0</v>
      </c>
      <c r="K7" s="236">
        <v>113636926.83999996</v>
      </c>
      <c r="L7" s="236">
        <v>17442392.039999999</v>
      </c>
      <c r="M7" s="236">
        <v>0</v>
      </c>
      <c r="N7" s="236">
        <v>-33255933</v>
      </c>
      <c r="O7" s="223"/>
      <c r="P7" s="236">
        <v>0</v>
      </c>
      <c r="Q7" s="223"/>
      <c r="R7" s="236">
        <v>0</v>
      </c>
      <c r="S7" s="236">
        <v>33255933</v>
      </c>
      <c r="T7" s="236">
        <v>0</v>
      </c>
      <c r="U7" s="236">
        <v>131079318.87999997</v>
      </c>
      <c r="V7" s="236">
        <v>119953820.33</v>
      </c>
      <c r="W7" s="237">
        <v>0</v>
      </c>
      <c r="X7" s="227">
        <v>0</v>
      </c>
    </row>
    <row r="8" spans="1:24" x14ac:dyDescent="0.3">
      <c r="A8" s="189">
        <v>10804</v>
      </c>
      <c r="B8" s="180" t="s">
        <v>318</v>
      </c>
      <c r="C8" s="236">
        <v>0</v>
      </c>
      <c r="D8" s="236">
        <v>0</v>
      </c>
      <c r="E8" s="236">
        <v>0</v>
      </c>
      <c r="F8" s="236">
        <v>0</v>
      </c>
      <c r="G8" s="236">
        <v>0</v>
      </c>
      <c r="H8" s="236">
        <v>0</v>
      </c>
      <c r="I8" s="236">
        <v>0</v>
      </c>
      <c r="J8" s="237">
        <v>0</v>
      </c>
      <c r="K8" s="236">
        <v>0</v>
      </c>
      <c r="L8" s="236">
        <v>0</v>
      </c>
      <c r="M8" s="236">
        <v>0</v>
      </c>
      <c r="N8" s="236">
        <v>0</v>
      </c>
      <c r="O8" s="223"/>
      <c r="P8" s="236">
        <v>0</v>
      </c>
      <c r="Q8" s="223"/>
      <c r="R8" s="236">
        <v>0</v>
      </c>
      <c r="S8" s="236">
        <v>0</v>
      </c>
      <c r="T8" s="236">
        <v>0</v>
      </c>
      <c r="U8" s="236">
        <v>0</v>
      </c>
      <c r="V8" s="236">
        <v>0</v>
      </c>
      <c r="W8" s="237">
        <v>0</v>
      </c>
      <c r="X8" s="226">
        <v>0</v>
      </c>
    </row>
    <row r="9" spans="1:24" x14ac:dyDescent="0.3">
      <c r="A9" s="189">
        <v>10850</v>
      </c>
      <c r="B9" s="180" t="s">
        <v>319</v>
      </c>
      <c r="C9" s="236">
        <v>0</v>
      </c>
      <c r="D9" s="236">
        <v>0</v>
      </c>
      <c r="E9" s="236">
        <v>0</v>
      </c>
      <c r="F9" s="236">
        <v>0</v>
      </c>
      <c r="G9" s="236">
        <v>0</v>
      </c>
      <c r="H9" s="236">
        <v>0</v>
      </c>
      <c r="I9" s="236">
        <v>0</v>
      </c>
      <c r="J9" s="237">
        <v>0</v>
      </c>
      <c r="K9" s="236">
        <v>0</v>
      </c>
      <c r="L9" s="236">
        <v>0</v>
      </c>
      <c r="M9" s="236">
        <v>0</v>
      </c>
      <c r="N9" s="236">
        <v>0</v>
      </c>
      <c r="O9" s="223"/>
      <c r="P9" s="236">
        <v>0</v>
      </c>
      <c r="Q9" s="223"/>
      <c r="R9" s="236">
        <v>0</v>
      </c>
      <c r="S9" s="236">
        <v>0</v>
      </c>
      <c r="T9" s="236">
        <v>0</v>
      </c>
      <c r="U9" s="236">
        <v>0</v>
      </c>
      <c r="V9" s="236">
        <v>0</v>
      </c>
      <c r="W9" s="237">
        <v>0</v>
      </c>
      <c r="X9" s="226">
        <v>0</v>
      </c>
    </row>
    <row r="10" spans="1:24" x14ac:dyDescent="0.3">
      <c r="A10" s="189">
        <v>10851</v>
      </c>
      <c r="B10" s="180" t="s">
        <v>320</v>
      </c>
      <c r="C10" s="236">
        <v>0</v>
      </c>
      <c r="D10" s="236">
        <v>0</v>
      </c>
      <c r="E10" s="236">
        <v>0</v>
      </c>
      <c r="F10" s="236">
        <v>0</v>
      </c>
      <c r="G10" s="236">
        <v>0</v>
      </c>
      <c r="H10" s="236">
        <v>0</v>
      </c>
      <c r="I10" s="236">
        <v>0</v>
      </c>
      <c r="J10" s="237">
        <v>0</v>
      </c>
      <c r="K10" s="236">
        <v>0</v>
      </c>
      <c r="L10" s="236">
        <v>0</v>
      </c>
      <c r="M10" s="236">
        <v>0</v>
      </c>
      <c r="N10" s="236">
        <v>0</v>
      </c>
      <c r="O10" s="223"/>
      <c r="P10" s="236">
        <v>0</v>
      </c>
      <c r="Q10" s="223"/>
      <c r="R10" s="236">
        <v>0</v>
      </c>
      <c r="S10" s="236">
        <v>0</v>
      </c>
      <c r="T10" s="236">
        <v>0</v>
      </c>
      <c r="U10" s="236">
        <v>0</v>
      </c>
      <c r="V10" s="236">
        <v>0</v>
      </c>
      <c r="W10" s="237">
        <v>0</v>
      </c>
      <c r="X10" s="226">
        <v>0</v>
      </c>
    </row>
    <row r="11" spans="1:24" x14ac:dyDescent="0.3">
      <c r="A11" s="189">
        <v>10852</v>
      </c>
      <c r="B11" s="180" t="s">
        <v>321</v>
      </c>
      <c r="C11" s="236">
        <v>0</v>
      </c>
      <c r="D11" s="236">
        <v>0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J11" s="237">
        <v>0</v>
      </c>
      <c r="K11" s="236">
        <v>0</v>
      </c>
      <c r="L11" s="236">
        <v>0</v>
      </c>
      <c r="M11" s="236">
        <v>0</v>
      </c>
      <c r="N11" s="236">
        <v>0</v>
      </c>
      <c r="O11" s="223"/>
      <c r="P11" s="236">
        <v>0</v>
      </c>
      <c r="Q11" s="223"/>
      <c r="R11" s="236">
        <v>0</v>
      </c>
      <c r="S11" s="236">
        <v>0</v>
      </c>
      <c r="T11" s="236">
        <v>0</v>
      </c>
      <c r="U11" s="236">
        <v>0</v>
      </c>
      <c r="V11" s="236">
        <v>0</v>
      </c>
      <c r="W11" s="237">
        <v>0</v>
      </c>
      <c r="X11" s="226">
        <v>0</v>
      </c>
    </row>
    <row r="12" spans="1:24" x14ac:dyDescent="0.3">
      <c r="A12" s="189">
        <v>10853</v>
      </c>
      <c r="B12" s="180" t="s">
        <v>322</v>
      </c>
      <c r="C12" s="236">
        <v>0</v>
      </c>
      <c r="D12" s="236">
        <v>0</v>
      </c>
      <c r="E12" s="236">
        <v>0</v>
      </c>
      <c r="F12" s="236">
        <v>0</v>
      </c>
      <c r="G12" s="236">
        <v>0</v>
      </c>
      <c r="H12" s="236">
        <v>0</v>
      </c>
      <c r="I12" s="236">
        <v>0</v>
      </c>
      <c r="J12" s="237">
        <v>0</v>
      </c>
      <c r="K12" s="236">
        <v>0</v>
      </c>
      <c r="L12" s="236">
        <v>0</v>
      </c>
      <c r="M12" s="236">
        <v>0</v>
      </c>
      <c r="N12" s="236">
        <v>0</v>
      </c>
      <c r="O12" s="223"/>
      <c r="P12" s="236">
        <v>0</v>
      </c>
      <c r="Q12" s="223"/>
      <c r="R12" s="236">
        <v>0</v>
      </c>
      <c r="S12" s="236">
        <v>0</v>
      </c>
      <c r="T12" s="236">
        <v>0</v>
      </c>
      <c r="U12" s="236">
        <v>0</v>
      </c>
      <c r="V12" s="236">
        <v>0</v>
      </c>
      <c r="W12" s="237">
        <v>0</v>
      </c>
      <c r="X12" s="226">
        <v>0</v>
      </c>
    </row>
    <row r="13" spans="1:24" x14ac:dyDescent="0.3">
      <c r="A13" s="189">
        <v>10854</v>
      </c>
      <c r="B13" s="180" t="s">
        <v>323</v>
      </c>
      <c r="C13" s="236">
        <v>0</v>
      </c>
      <c r="D13" s="236">
        <v>0</v>
      </c>
      <c r="E13" s="236">
        <v>0</v>
      </c>
      <c r="F13" s="236">
        <v>0</v>
      </c>
      <c r="G13" s="236">
        <v>0</v>
      </c>
      <c r="H13" s="236">
        <v>0</v>
      </c>
      <c r="I13" s="236">
        <v>0</v>
      </c>
      <c r="J13" s="237">
        <v>0</v>
      </c>
      <c r="K13" s="236">
        <v>0</v>
      </c>
      <c r="L13" s="236">
        <v>0</v>
      </c>
      <c r="M13" s="236">
        <v>0</v>
      </c>
      <c r="N13" s="236">
        <v>0</v>
      </c>
      <c r="O13" s="223"/>
      <c r="P13" s="236">
        <v>0</v>
      </c>
      <c r="Q13" s="223"/>
      <c r="R13" s="236">
        <v>0</v>
      </c>
      <c r="S13" s="236">
        <v>0</v>
      </c>
      <c r="T13" s="236">
        <v>0</v>
      </c>
      <c r="U13" s="236">
        <v>0</v>
      </c>
      <c r="V13" s="236">
        <v>0</v>
      </c>
      <c r="W13" s="237">
        <v>0</v>
      </c>
      <c r="X13" s="226">
        <v>0</v>
      </c>
    </row>
    <row r="14" spans="1:24" x14ac:dyDescent="0.3">
      <c r="A14" s="189">
        <v>10855</v>
      </c>
      <c r="B14" s="180" t="s">
        <v>324</v>
      </c>
      <c r="C14" s="236">
        <v>0</v>
      </c>
      <c r="D14" s="236">
        <v>0</v>
      </c>
      <c r="E14" s="236">
        <v>0</v>
      </c>
      <c r="F14" s="236">
        <v>0</v>
      </c>
      <c r="G14" s="236">
        <v>0</v>
      </c>
      <c r="H14" s="236">
        <v>0</v>
      </c>
      <c r="I14" s="236">
        <v>0</v>
      </c>
      <c r="J14" s="237">
        <v>0</v>
      </c>
      <c r="K14" s="236">
        <v>0</v>
      </c>
      <c r="L14" s="236">
        <v>0</v>
      </c>
      <c r="M14" s="236">
        <v>0</v>
      </c>
      <c r="N14" s="236">
        <v>0</v>
      </c>
      <c r="O14" s="223"/>
      <c r="P14" s="236">
        <v>0</v>
      </c>
      <c r="Q14" s="223"/>
      <c r="R14" s="236">
        <v>0</v>
      </c>
      <c r="S14" s="236">
        <v>0</v>
      </c>
      <c r="T14" s="236">
        <v>0</v>
      </c>
      <c r="U14" s="236">
        <v>0</v>
      </c>
      <c r="V14" s="236">
        <v>0</v>
      </c>
      <c r="W14" s="237">
        <v>0</v>
      </c>
      <c r="X14" s="226">
        <v>0</v>
      </c>
    </row>
    <row r="15" spans="1:24" x14ac:dyDescent="0.3">
      <c r="A15" s="189">
        <v>10856</v>
      </c>
      <c r="B15" s="180" t="s">
        <v>325</v>
      </c>
      <c r="C15" s="236">
        <v>0</v>
      </c>
      <c r="D15" s="236">
        <v>0</v>
      </c>
      <c r="E15" s="236">
        <v>0</v>
      </c>
      <c r="F15" s="236">
        <v>0</v>
      </c>
      <c r="G15" s="236">
        <v>0</v>
      </c>
      <c r="H15" s="236">
        <v>0</v>
      </c>
      <c r="I15" s="236">
        <v>0</v>
      </c>
      <c r="J15" s="237">
        <v>0</v>
      </c>
      <c r="K15" s="236">
        <v>0</v>
      </c>
      <c r="L15" s="236">
        <v>0</v>
      </c>
      <c r="M15" s="236">
        <v>0</v>
      </c>
      <c r="N15" s="236">
        <v>0</v>
      </c>
      <c r="O15" s="223"/>
      <c r="P15" s="236">
        <v>0</v>
      </c>
      <c r="Q15" s="223"/>
      <c r="R15" s="236">
        <v>0</v>
      </c>
      <c r="S15" s="236">
        <v>0</v>
      </c>
      <c r="T15" s="236">
        <v>0</v>
      </c>
      <c r="U15" s="236">
        <v>0</v>
      </c>
      <c r="V15" s="236">
        <v>0</v>
      </c>
      <c r="W15" s="237">
        <v>0</v>
      </c>
      <c r="X15" s="226">
        <v>0</v>
      </c>
    </row>
    <row r="16" spans="1:24" x14ac:dyDescent="0.3">
      <c r="A16" s="189">
        <v>11401</v>
      </c>
      <c r="B16" s="180" t="s">
        <v>326</v>
      </c>
      <c r="C16" s="236">
        <v>6182810</v>
      </c>
      <c r="D16" s="236">
        <v>0</v>
      </c>
      <c r="E16" s="236">
        <v>0</v>
      </c>
      <c r="F16" s="236">
        <v>0</v>
      </c>
      <c r="G16" s="236">
        <v>0</v>
      </c>
      <c r="H16" s="236">
        <v>6182810</v>
      </c>
      <c r="I16" s="236">
        <v>6182810</v>
      </c>
      <c r="J16" s="237">
        <v>0</v>
      </c>
      <c r="K16" s="236">
        <v>5857748.8600000031</v>
      </c>
      <c r="L16" s="236">
        <v>185749.32</v>
      </c>
      <c r="M16" s="236">
        <v>0</v>
      </c>
      <c r="N16" s="236">
        <v>0</v>
      </c>
      <c r="O16" s="223"/>
      <c r="P16" s="236">
        <v>0</v>
      </c>
      <c r="Q16" s="223"/>
      <c r="R16" s="236">
        <v>0</v>
      </c>
      <c r="S16" s="236">
        <v>0</v>
      </c>
      <c r="T16" s="236">
        <v>0</v>
      </c>
      <c r="U16" s="236">
        <v>6043498.1800000034</v>
      </c>
      <c r="V16" s="236">
        <v>5950623.5199999996</v>
      </c>
      <c r="W16" s="237">
        <v>0</v>
      </c>
      <c r="X16" s="226">
        <v>3.0042864005201501E-2</v>
      </c>
    </row>
    <row r="17" spans="1:24" x14ac:dyDescent="0.3">
      <c r="A17" s="189">
        <v>11402</v>
      </c>
      <c r="B17" s="180" t="s">
        <v>327</v>
      </c>
      <c r="C17" s="236">
        <v>960040.88</v>
      </c>
      <c r="D17" s="236">
        <v>0</v>
      </c>
      <c r="E17" s="236">
        <v>0</v>
      </c>
      <c r="F17" s="236">
        <v>0</v>
      </c>
      <c r="G17" s="236">
        <v>0</v>
      </c>
      <c r="H17" s="236">
        <v>960040.88</v>
      </c>
      <c r="I17" s="236">
        <v>960040.88</v>
      </c>
      <c r="J17" s="237">
        <v>0</v>
      </c>
      <c r="K17" s="236">
        <v>886714.92999999889</v>
      </c>
      <c r="L17" s="236">
        <v>41900.639999999999</v>
      </c>
      <c r="M17" s="236">
        <v>0</v>
      </c>
      <c r="N17" s="236">
        <v>0</v>
      </c>
      <c r="O17" s="223"/>
      <c r="P17" s="236">
        <v>0</v>
      </c>
      <c r="Q17" s="223"/>
      <c r="R17" s="236">
        <v>0</v>
      </c>
      <c r="S17" s="236">
        <v>0</v>
      </c>
      <c r="T17" s="236">
        <v>0</v>
      </c>
      <c r="U17" s="236">
        <v>928615.5699999989</v>
      </c>
      <c r="V17" s="236">
        <v>907665.25</v>
      </c>
      <c r="W17" s="237">
        <v>0</v>
      </c>
      <c r="X17" s="226">
        <v>4.3644641465684197E-2</v>
      </c>
    </row>
    <row r="18" spans="1:24" x14ac:dyDescent="0.3">
      <c r="A18" s="189">
        <v>11403</v>
      </c>
      <c r="B18" s="180" t="s">
        <v>328</v>
      </c>
      <c r="C18" s="236">
        <v>341971.88</v>
      </c>
      <c r="D18" s="236">
        <v>0</v>
      </c>
      <c r="E18" s="236">
        <v>0</v>
      </c>
      <c r="F18" s="236">
        <v>0</v>
      </c>
      <c r="G18" s="236">
        <v>0</v>
      </c>
      <c r="H18" s="236">
        <v>341971.88</v>
      </c>
      <c r="I18" s="236">
        <v>341971.88</v>
      </c>
      <c r="J18" s="237">
        <v>0</v>
      </c>
      <c r="K18" s="236">
        <v>138902.37999999992</v>
      </c>
      <c r="L18" s="236">
        <v>9058.7999999999993</v>
      </c>
      <c r="M18" s="236">
        <v>0</v>
      </c>
      <c r="N18" s="236">
        <v>0</v>
      </c>
      <c r="O18" s="223"/>
      <c r="P18" s="236">
        <v>0</v>
      </c>
      <c r="Q18" s="223"/>
      <c r="R18" s="236">
        <v>0</v>
      </c>
      <c r="S18" s="236">
        <v>0</v>
      </c>
      <c r="T18" s="236">
        <v>0</v>
      </c>
      <c r="U18" s="236">
        <v>147961.17999999991</v>
      </c>
      <c r="V18" s="236">
        <v>143431.78</v>
      </c>
      <c r="W18" s="237">
        <v>0</v>
      </c>
      <c r="X18" s="226">
        <v>2.64898973564727E-2</v>
      </c>
    </row>
    <row r="19" spans="1:24" x14ac:dyDescent="0.3">
      <c r="A19" s="189">
        <v>12100</v>
      </c>
      <c r="B19" s="180" t="s">
        <v>329</v>
      </c>
      <c r="C19" s="236">
        <v>949583.1</v>
      </c>
      <c r="D19" s="236">
        <v>0</v>
      </c>
      <c r="E19" s="236">
        <v>0</v>
      </c>
      <c r="F19" s="236">
        <v>0</v>
      </c>
      <c r="G19" s="236">
        <v>0</v>
      </c>
      <c r="H19" s="236">
        <v>949583.1</v>
      </c>
      <c r="I19" s="236">
        <v>949583.1</v>
      </c>
      <c r="J19" s="237">
        <v>0</v>
      </c>
      <c r="K19" s="236">
        <v>0</v>
      </c>
      <c r="L19" s="236">
        <v>0</v>
      </c>
      <c r="M19" s="236">
        <v>0</v>
      </c>
      <c r="N19" s="236">
        <v>0</v>
      </c>
      <c r="O19" s="223"/>
      <c r="P19" s="236">
        <v>0</v>
      </c>
      <c r="Q19" s="223"/>
      <c r="R19" s="236">
        <v>0</v>
      </c>
      <c r="S19" s="236">
        <v>0</v>
      </c>
      <c r="T19" s="236">
        <v>0</v>
      </c>
      <c r="U19" s="236">
        <v>0</v>
      </c>
      <c r="V19" s="236">
        <v>0</v>
      </c>
      <c r="W19" s="237">
        <v>0</v>
      </c>
      <c r="X19" s="226">
        <v>0</v>
      </c>
    </row>
    <row r="20" spans="1:24" x14ac:dyDescent="0.3">
      <c r="A20" s="189">
        <v>12112</v>
      </c>
      <c r="B20" s="180" t="s">
        <v>330</v>
      </c>
      <c r="C20" s="236">
        <v>15066332.599999987</v>
      </c>
      <c r="D20" s="236">
        <v>1573115.45</v>
      </c>
      <c r="E20" s="236">
        <v>-628733.69999999995</v>
      </c>
      <c r="F20" s="236">
        <v>0</v>
      </c>
      <c r="G20" s="236">
        <v>0</v>
      </c>
      <c r="H20" s="236">
        <v>16010714.349999987</v>
      </c>
      <c r="I20" s="236">
        <v>15553205.550000001</v>
      </c>
      <c r="J20" s="237">
        <v>0</v>
      </c>
      <c r="K20" s="236">
        <v>7366687.8200000003</v>
      </c>
      <c r="L20" s="236">
        <v>1039510.35</v>
      </c>
      <c r="M20" s="236">
        <v>-628733.69999999995</v>
      </c>
      <c r="N20" s="236">
        <v>0</v>
      </c>
      <c r="O20" s="223"/>
      <c r="P20" s="236">
        <v>0</v>
      </c>
      <c r="Q20" s="223"/>
      <c r="R20" s="236">
        <v>0</v>
      </c>
      <c r="S20" s="236">
        <v>0</v>
      </c>
      <c r="T20" s="236">
        <v>0</v>
      </c>
      <c r="U20" s="236">
        <v>7777464.4699999997</v>
      </c>
      <c r="V20" s="236">
        <v>7584067.4699999997</v>
      </c>
      <c r="W20" s="237">
        <v>0</v>
      </c>
      <c r="X20" s="226">
        <v>6.7000000000000004E-2</v>
      </c>
    </row>
    <row r="21" spans="1:24" x14ac:dyDescent="0.3">
      <c r="A21" s="189">
        <v>12114</v>
      </c>
      <c r="B21" s="180" t="s">
        <v>331</v>
      </c>
      <c r="C21" s="236">
        <v>788335.22999999975</v>
      </c>
      <c r="D21" s="236">
        <v>82795.55</v>
      </c>
      <c r="E21" s="236">
        <v>-22684.26</v>
      </c>
      <c r="F21" s="236">
        <v>0</v>
      </c>
      <c r="G21" s="236">
        <v>0</v>
      </c>
      <c r="H21" s="236">
        <v>848446.51999999979</v>
      </c>
      <c r="I21" s="236">
        <v>823219.19</v>
      </c>
      <c r="J21" s="237">
        <v>0</v>
      </c>
      <c r="K21" s="236">
        <v>449940.02999999997</v>
      </c>
      <c r="L21" s="236">
        <v>55014.83</v>
      </c>
      <c r="M21" s="236">
        <v>-22684.26</v>
      </c>
      <c r="N21" s="236">
        <v>0</v>
      </c>
      <c r="O21" s="223"/>
      <c r="P21" s="236">
        <v>0</v>
      </c>
      <c r="Q21" s="223"/>
      <c r="R21" s="236">
        <v>0</v>
      </c>
      <c r="S21" s="236">
        <v>0</v>
      </c>
      <c r="T21" s="236">
        <v>0</v>
      </c>
      <c r="U21" s="236">
        <v>482270.6</v>
      </c>
      <c r="V21" s="236">
        <v>470698.59</v>
      </c>
      <c r="W21" s="237">
        <v>0</v>
      </c>
      <c r="X21" s="226">
        <v>6.7000000000000004E-2</v>
      </c>
    </row>
    <row r="22" spans="1:24" x14ac:dyDescent="0.3">
      <c r="A22" s="189">
        <v>12122</v>
      </c>
      <c r="B22" s="180" t="s">
        <v>332</v>
      </c>
      <c r="C22" s="236">
        <v>0</v>
      </c>
      <c r="D22" s="236">
        <v>0</v>
      </c>
      <c r="E22" s="236">
        <v>0</v>
      </c>
      <c r="F22" s="236">
        <v>0</v>
      </c>
      <c r="G22" s="236">
        <v>0</v>
      </c>
      <c r="H22" s="236">
        <v>0</v>
      </c>
      <c r="I22" s="236">
        <v>0</v>
      </c>
      <c r="J22" s="237">
        <v>0</v>
      </c>
      <c r="K22" s="236">
        <v>0</v>
      </c>
      <c r="L22" s="236">
        <v>0</v>
      </c>
      <c r="M22" s="236">
        <v>0</v>
      </c>
      <c r="N22" s="236">
        <v>0</v>
      </c>
      <c r="O22" s="223"/>
      <c r="P22" s="236">
        <v>0</v>
      </c>
      <c r="Q22" s="223"/>
      <c r="R22" s="236">
        <v>0</v>
      </c>
      <c r="S22" s="236">
        <v>0</v>
      </c>
      <c r="T22" s="236">
        <v>0</v>
      </c>
      <c r="U22" s="236">
        <v>0</v>
      </c>
      <c r="V22" s="236">
        <v>0</v>
      </c>
      <c r="W22" s="237">
        <v>0</v>
      </c>
      <c r="X22" s="226">
        <v>0</v>
      </c>
    </row>
    <row r="23" spans="1:24" x14ac:dyDescent="0.3">
      <c r="A23" s="189">
        <v>12126</v>
      </c>
      <c r="B23" s="180" t="s">
        <v>333</v>
      </c>
      <c r="C23" s="236">
        <v>0</v>
      </c>
      <c r="D23" s="236">
        <v>0</v>
      </c>
      <c r="E23" s="236">
        <v>0</v>
      </c>
      <c r="F23" s="236">
        <v>0</v>
      </c>
      <c r="G23" s="236">
        <v>0</v>
      </c>
      <c r="H23" s="236">
        <v>0</v>
      </c>
      <c r="I23" s="236">
        <v>0</v>
      </c>
      <c r="J23" s="237">
        <v>0</v>
      </c>
      <c r="K23" s="236">
        <v>0</v>
      </c>
      <c r="L23" s="236">
        <v>0</v>
      </c>
      <c r="M23" s="236">
        <v>0</v>
      </c>
      <c r="N23" s="236">
        <v>0</v>
      </c>
      <c r="O23" s="223"/>
      <c r="P23" s="236">
        <v>0</v>
      </c>
      <c r="Q23" s="223"/>
      <c r="R23" s="236">
        <v>0</v>
      </c>
      <c r="S23" s="236">
        <v>0</v>
      </c>
      <c r="T23" s="236">
        <v>0</v>
      </c>
      <c r="U23" s="236">
        <v>0</v>
      </c>
      <c r="V23" s="236">
        <v>0</v>
      </c>
      <c r="W23" s="237">
        <v>0</v>
      </c>
      <c r="X23" s="226">
        <v>0</v>
      </c>
    </row>
    <row r="24" spans="1:24" x14ac:dyDescent="0.3">
      <c r="A24" s="189">
        <v>12127</v>
      </c>
      <c r="B24" s="180" t="s">
        <v>334</v>
      </c>
      <c r="C24" s="236">
        <v>0</v>
      </c>
      <c r="D24" s="236">
        <v>0</v>
      </c>
      <c r="E24" s="236">
        <v>0</v>
      </c>
      <c r="F24" s="236">
        <v>0</v>
      </c>
      <c r="G24" s="236">
        <v>0</v>
      </c>
      <c r="H24" s="236">
        <v>0</v>
      </c>
      <c r="I24" s="236">
        <v>0</v>
      </c>
      <c r="J24" s="237">
        <v>0</v>
      </c>
      <c r="K24" s="236">
        <v>0</v>
      </c>
      <c r="L24" s="236">
        <v>0</v>
      </c>
      <c r="M24" s="236">
        <v>0</v>
      </c>
      <c r="N24" s="236">
        <v>0</v>
      </c>
      <c r="O24" s="223"/>
      <c r="P24" s="236">
        <v>0</v>
      </c>
      <c r="Q24" s="223"/>
      <c r="R24" s="236">
        <v>0</v>
      </c>
      <c r="S24" s="236">
        <v>0</v>
      </c>
      <c r="T24" s="236">
        <v>0</v>
      </c>
      <c r="U24" s="236">
        <v>0</v>
      </c>
      <c r="V24" s="236">
        <v>0</v>
      </c>
      <c r="W24" s="237">
        <v>0</v>
      </c>
      <c r="X24" s="226">
        <v>0</v>
      </c>
    </row>
    <row r="25" spans="1:24" x14ac:dyDescent="0.3">
      <c r="A25" s="189">
        <v>12130</v>
      </c>
      <c r="B25" s="180" t="s">
        <v>335</v>
      </c>
      <c r="C25" s="236">
        <v>0</v>
      </c>
      <c r="D25" s="236">
        <v>0</v>
      </c>
      <c r="E25" s="236">
        <v>0</v>
      </c>
      <c r="F25" s="236">
        <v>0</v>
      </c>
      <c r="G25" s="236">
        <v>0</v>
      </c>
      <c r="H25" s="236">
        <v>0</v>
      </c>
      <c r="I25" s="236">
        <v>0</v>
      </c>
      <c r="J25" s="237">
        <v>0</v>
      </c>
      <c r="K25" s="236">
        <v>0</v>
      </c>
      <c r="L25" s="236">
        <v>0</v>
      </c>
      <c r="M25" s="236">
        <v>0</v>
      </c>
      <c r="N25" s="236">
        <v>0</v>
      </c>
      <c r="O25" s="223"/>
      <c r="P25" s="236">
        <v>0</v>
      </c>
      <c r="Q25" s="223"/>
      <c r="R25" s="236">
        <v>0</v>
      </c>
      <c r="S25" s="236">
        <v>0</v>
      </c>
      <c r="T25" s="236">
        <v>0</v>
      </c>
      <c r="U25" s="236">
        <v>0</v>
      </c>
      <c r="V25" s="236">
        <v>0</v>
      </c>
      <c r="W25" s="237">
        <v>0</v>
      </c>
      <c r="X25" s="226">
        <v>0</v>
      </c>
    </row>
    <row r="26" spans="1:24" x14ac:dyDescent="0.3">
      <c r="A26" s="189">
        <v>12188</v>
      </c>
      <c r="B26" s="180" t="s">
        <v>336</v>
      </c>
      <c r="C26" s="236">
        <v>2916216.8600000003</v>
      </c>
      <c r="D26" s="236">
        <v>-0.04</v>
      </c>
      <c r="E26" s="236">
        <v>0</v>
      </c>
      <c r="F26" s="236">
        <v>0</v>
      </c>
      <c r="G26" s="236">
        <v>0</v>
      </c>
      <c r="H26" s="236">
        <v>2916216.8200000003</v>
      </c>
      <c r="I26" s="236">
        <v>2916216.83</v>
      </c>
      <c r="J26" s="237">
        <v>0</v>
      </c>
      <c r="K26" s="236">
        <v>52973.029999999992</v>
      </c>
      <c r="L26" s="236">
        <v>96235.199999999997</v>
      </c>
      <c r="M26" s="236">
        <v>0</v>
      </c>
      <c r="N26" s="236">
        <v>0</v>
      </c>
      <c r="O26" s="223"/>
      <c r="P26" s="236">
        <v>0</v>
      </c>
      <c r="Q26" s="223"/>
      <c r="R26" s="236">
        <v>0</v>
      </c>
      <c r="S26" s="236">
        <v>0</v>
      </c>
      <c r="T26" s="236">
        <v>0</v>
      </c>
      <c r="U26" s="236">
        <v>149208.22999999998</v>
      </c>
      <c r="V26" s="236">
        <v>101090.63</v>
      </c>
      <c r="W26" s="237">
        <v>0</v>
      </c>
      <c r="X26" s="226">
        <v>3.3000000000000002E-2</v>
      </c>
    </row>
    <row r="27" spans="1:24" x14ac:dyDescent="0.3">
      <c r="A27" s="189">
        <v>12199</v>
      </c>
      <c r="B27" s="180" t="s">
        <v>337</v>
      </c>
      <c r="C27" s="236">
        <v>0</v>
      </c>
      <c r="D27" s="236">
        <v>0</v>
      </c>
      <c r="E27" s="236">
        <v>0</v>
      </c>
      <c r="F27" s="236">
        <v>0</v>
      </c>
      <c r="G27" s="236">
        <v>0</v>
      </c>
      <c r="H27" s="236">
        <v>0</v>
      </c>
      <c r="I27" s="236">
        <v>0</v>
      </c>
      <c r="J27" s="237">
        <v>0</v>
      </c>
      <c r="K27" s="236">
        <v>0</v>
      </c>
      <c r="L27" s="236">
        <v>0</v>
      </c>
      <c r="M27" s="236">
        <v>0</v>
      </c>
      <c r="N27" s="236">
        <v>0</v>
      </c>
      <c r="O27" s="223"/>
      <c r="P27" s="236">
        <v>0</v>
      </c>
      <c r="Q27" s="223"/>
      <c r="R27" s="236">
        <v>0</v>
      </c>
      <c r="S27" s="236">
        <v>0</v>
      </c>
      <c r="T27" s="236">
        <v>0</v>
      </c>
      <c r="U27" s="236">
        <v>0</v>
      </c>
      <c r="V27" s="236">
        <v>0</v>
      </c>
      <c r="W27" s="237">
        <v>0</v>
      </c>
      <c r="X27" s="226">
        <v>0</v>
      </c>
    </row>
    <row r="28" spans="1:24" x14ac:dyDescent="0.3">
      <c r="A28" s="189">
        <v>30300</v>
      </c>
      <c r="B28" s="180" t="s">
        <v>338</v>
      </c>
      <c r="C28" s="236">
        <v>0</v>
      </c>
      <c r="D28" s="236">
        <v>0</v>
      </c>
      <c r="E28" s="236">
        <v>0</v>
      </c>
      <c r="F28" s="236">
        <v>0</v>
      </c>
      <c r="G28" s="236">
        <v>0</v>
      </c>
      <c r="H28" s="236">
        <v>0</v>
      </c>
      <c r="I28" s="236">
        <v>0</v>
      </c>
      <c r="J28" s="237">
        <v>0</v>
      </c>
      <c r="K28" s="236">
        <v>0</v>
      </c>
      <c r="L28" s="236">
        <v>0</v>
      </c>
      <c r="M28" s="236">
        <v>0</v>
      </c>
      <c r="N28" s="236">
        <v>0</v>
      </c>
      <c r="O28" s="223"/>
      <c r="P28" s="236">
        <v>0</v>
      </c>
      <c r="Q28" s="223"/>
      <c r="R28" s="236">
        <v>0</v>
      </c>
      <c r="S28" s="236">
        <v>0</v>
      </c>
      <c r="T28" s="236">
        <v>0</v>
      </c>
      <c r="U28" s="236">
        <v>0</v>
      </c>
      <c r="V28" s="236">
        <v>0</v>
      </c>
      <c r="W28" s="237">
        <v>0</v>
      </c>
      <c r="X28" s="226">
        <v>0</v>
      </c>
    </row>
    <row r="29" spans="1:24" x14ac:dyDescent="0.3">
      <c r="A29" s="189">
        <v>30301</v>
      </c>
      <c r="B29" s="180" t="s">
        <v>339</v>
      </c>
      <c r="C29" s="236">
        <v>0</v>
      </c>
      <c r="D29" s="236">
        <v>0</v>
      </c>
      <c r="E29" s="236">
        <v>0</v>
      </c>
      <c r="F29" s="236">
        <v>0</v>
      </c>
      <c r="G29" s="236">
        <v>0</v>
      </c>
      <c r="H29" s="236">
        <v>0</v>
      </c>
      <c r="I29" s="236">
        <v>0</v>
      </c>
      <c r="J29" s="237">
        <v>0</v>
      </c>
      <c r="K29" s="236">
        <v>0</v>
      </c>
      <c r="L29" s="236">
        <v>0</v>
      </c>
      <c r="M29" s="236">
        <v>0</v>
      </c>
      <c r="N29" s="236">
        <v>0</v>
      </c>
      <c r="O29" s="223"/>
      <c r="P29" s="236">
        <v>0</v>
      </c>
      <c r="Q29" s="223"/>
      <c r="R29" s="236">
        <v>0</v>
      </c>
      <c r="S29" s="236">
        <v>0</v>
      </c>
      <c r="T29" s="236">
        <v>0</v>
      </c>
      <c r="U29" s="236">
        <v>0</v>
      </c>
      <c r="V29" s="236">
        <v>0</v>
      </c>
      <c r="W29" s="237">
        <v>0</v>
      </c>
      <c r="X29" s="226">
        <v>0</v>
      </c>
    </row>
    <row r="30" spans="1:24" x14ac:dyDescent="0.3">
      <c r="A30" s="189">
        <v>30302</v>
      </c>
      <c r="B30" s="180" t="s">
        <v>340</v>
      </c>
      <c r="C30" s="236">
        <v>0</v>
      </c>
      <c r="D30" s="236">
        <v>0</v>
      </c>
      <c r="E30" s="236">
        <v>0</v>
      </c>
      <c r="F30" s="236">
        <v>0</v>
      </c>
      <c r="G30" s="236">
        <v>0</v>
      </c>
      <c r="H30" s="236">
        <v>0</v>
      </c>
      <c r="I30" s="236">
        <v>0</v>
      </c>
      <c r="J30" s="237">
        <v>0</v>
      </c>
      <c r="K30" s="236">
        <v>0</v>
      </c>
      <c r="L30" s="236">
        <v>0</v>
      </c>
      <c r="M30" s="236">
        <v>0</v>
      </c>
      <c r="N30" s="236">
        <v>0</v>
      </c>
      <c r="O30" s="223"/>
      <c r="P30" s="236">
        <v>0</v>
      </c>
      <c r="Q30" s="223"/>
      <c r="R30" s="236">
        <v>0</v>
      </c>
      <c r="S30" s="236">
        <v>0</v>
      </c>
      <c r="T30" s="236">
        <v>0</v>
      </c>
      <c r="U30" s="236">
        <v>0</v>
      </c>
      <c r="V30" s="236">
        <v>0</v>
      </c>
      <c r="W30" s="237">
        <v>0</v>
      </c>
      <c r="X30" s="226">
        <v>0</v>
      </c>
    </row>
    <row r="31" spans="1:24" x14ac:dyDescent="0.3">
      <c r="A31" s="189">
        <v>30315</v>
      </c>
      <c r="B31" s="180" t="s">
        <v>341</v>
      </c>
      <c r="C31" s="236">
        <v>577595317.85000014</v>
      </c>
      <c r="D31" s="236">
        <v>83861887.680000007</v>
      </c>
      <c r="E31" s="236">
        <v>-4800478.3099999996</v>
      </c>
      <c r="F31" s="236">
        <v>0</v>
      </c>
      <c r="G31" s="236">
        <v>0</v>
      </c>
      <c r="H31" s="236">
        <v>656656727.22000027</v>
      </c>
      <c r="I31" s="236">
        <v>596630121.51999998</v>
      </c>
      <c r="J31" s="237">
        <v>0</v>
      </c>
      <c r="K31" s="236">
        <v>176428182.05000007</v>
      </c>
      <c r="L31" s="236">
        <v>39639069.590000004</v>
      </c>
      <c r="M31" s="236">
        <v>-4800478.3099999996</v>
      </c>
      <c r="N31" s="236">
        <v>0</v>
      </c>
      <c r="O31" s="223"/>
      <c r="P31" s="236">
        <v>0</v>
      </c>
      <c r="Q31" s="223"/>
      <c r="R31" s="236">
        <v>0</v>
      </c>
      <c r="S31" s="236">
        <v>0</v>
      </c>
      <c r="T31" s="236">
        <v>0</v>
      </c>
      <c r="U31" s="236">
        <v>211266773.33000007</v>
      </c>
      <c r="V31" s="236">
        <v>192032007.41999999</v>
      </c>
      <c r="W31" s="237">
        <v>0</v>
      </c>
      <c r="X31" s="226">
        <v>6.7000000000000004E-2</v>
      </c>
    </row>
    <row r="32" spans="1:24" x14ac:dyDescent="0.3">
      <c r="A32" s="189">
        <v>30399</v>
      </c>
      <c r="B32" s="180" t="s">
        <v>342</v>
      </c>
      <c r="C32" s="236">
        <v>4620086.03</v>
      </c>
      <c r="D32" s="236">
        <v>0</v>
      </c>
      <c r="E32" s="236">
        <v>0</v>
      </c>
      <c r="F32" s="236">
        <v>0</v>
      </c>
      <c r="G32" s="236">
        <v>0</v>
      </c>
      <c r="H32" s="236">
        <v>4620086.03</v>
      </c>
      <c r="I32" s="236">
        <v>4620086.03</v>
      </c>
      <c r="J32" s="237">
        <v>0</v>
      </c>
      <c r="K32" s="236">
        <v>362891.23999999987</v>
      </c>
      <c r="L32" s="236">
        <v>152462.88</v>
      </c>
      <c r="M32" s="236">
        <v>0</v>
      </c>
      <c r="N32" s="236">
        <v>0</v>
      </c>
      <c r="O32" s="223"/>
      <c r="P32" s="236">
        <v>0</v>
      </c>
      <c r="Q32" s="223"/>
      <c r="R32" s="236">
        <v>0</v>
      </c>
      <c r="S32" s="236">
        <v>0</v>
      </c>
      <c r="T32" s="236">
        <v>0</v>
      </c>
      <c r="U32" s="236">
        <v>515354.11999999988</v>
      </c>
      <c r="V32" s="236">
        <v>439122.68</v>
      </c>
      <c r="W32" s="237">
        <v>0</v>
      </c>
      <c r="X32" s="226">
        <v>3.3000000000000002E-2</v>
      </c>
    </row>
    <row r="33" spans="1:24" x14ac:dyDescent="0.3">
      <c r="A33" s="189">
        <v>31001</v>
      </c>
      <c r="B33" s="180" t="s">
        <v>343</v>
      </c>
      <c r="C33" s="236">
        <v>0</v>
      </c>
      <c r="D33" s="236">
        <v>0</v>
      </c>
      <c r="E33" s="236">
        <v>0</v>
      </c>
      <c r="F33" s="236">
        <v>0</v>
      </c>
      <c r="G33" s="236">
        <v>0</v>
      </c>
      <c r="H33" s="236">
        <v>0</v>
      </c>
      <c r="I33" s="236">
        <v>0</v>
      </c>
      <c r="J33" s="237">
        <v>0</v>
      </c>
      <c r="K33" s="236">
        <v>0</v>
      </c>
      <c r="L33" s="236">
        <v>0</v>
      </c>
      <c r="M33" s="236">
        <v>0</v>
      </c>
      <c r="N33" s="236">
        <v>0</v>
      </c>
      <c r="O33" s="223"/>
      <c r="P33" s="236">
        <v>0</v>
      </c>
      <c r="Q33" s="223"/>
      <c r="R33" s="236">
        <v>0</v>
      </c>
      <c r="S33" s="236">
        <v>0</v>
      </c>
      <c r="T33" s="236">
        <v>0</v>
      </c>
      <c r="U33" s="236">
        <v>0</v>
      </c>
      <c r="V33" s="236">
        <v>0</v>
      </c>
      <c r="W33" s="237">
        <v>0</v>
      </c>
      <c r="X33" s="226">
        <v>0</v>
      </c>
    </row>
    <row r="34" spans="1:24" x14ac:dyDescent="0.3">
      <c r="A34" s="189">
        <v>31011</v>
      </c>
      <c r="B34" s="180" t="s">
        <v>344</v>
      </c>
      <c r="C34" s="236">
        <v>0</v>
      </c>
      <c r="D34" s="236">
        <v>0</v>
      </c>
      <c r="E34" s="236">
        <v>0</v>
      </c>
      <c r="F34" s="236">
        <v>0</v>
      </c>
      <c r="G34" s="236">
        <v>0</v>
      </c>
      <c r="H34" s="236">
        <v>0</v>
      </c>
      <c r="I34" s="236">
        <v>0</v>
      </c>
      <c r="J34" s="237">
        <v>0</v>
      </c>
      <c r="K34" s="236">
        <v>0</v>
      </c>
      <c r="L34" s="236">
        <v>0</v>
      </c>
      <c r="M34" s="236">
        <v>0</v>
      </c>
      <c r="N34" s="236">
        <v>0</v>
      </c>
      <c r="O34" s="223"/>
      <c r="P34" s="236">
        <v>0</v>
      </c>
      <c r="Q34" s="223"/>
      <c r="R34" s="236">
        <v>0</v>
      </c>
      <c r="S34" s="236">
        <v>0</v>
      </c>
      <c r="T34" s="236">
        <v>0</v>
      </c>
      <c r="U34" s="236">
        <v>0</v>
      </c>
      <c r="V34" s="236">
        <v>0</v>
      </c>
      <c r="W34" s="237">
        <v>0</v>
      </c>
      <c r="X34" s="226">
        <v>0</v>
      </c>
    </row>
    <row r="35" spans="1:24" x14ac:dyDescent="0.3">
      <c r="A35" s="189">
        <v>31040</v>
      </c>
      <c r="B35" s="180" t="s">
        <v>345</v>
      </c>
      <c r="C35" s="236">
        <v>6923628.5099999998</v>
      </c>
      <c r="D35" s="236">
        <v>0</v>
      </c>
      <c r="E35" s="236">
        <v>0</v>
      </c>
      <c r="F35" s="236">
        <v>0</v>
      </c>
      <c r="G35" s="236">
        <v>0</v>
      </c>
      <c r="H35" s="236">
        <v>6923628.5099999998</v>
      </c>
      <c r="I35" s="236">
        <v>6923628.5099999998</v>
      </c>
      <c r="J35" s="237">
        <v>0</v>
      </c>
      <c r="K35" s="236">
        <v>0</v>
      </c>
      <c r="L35" s="236">
        <v>0</v>
      </c>
      <c r="M35" s="236">
        <v>0</v>
      </c>
      <c r="N35" s="236">
        <v>0</v>
      </c>
      <c r="O35" s="223"/>
      <c r="P35" s="236">
        <v>0</v>
      </c>
      <c r="Q35" s="223"/>
      <c r="R35" s="236">
        <v>0</v>
      </c>
      <c r="S35" s="236">
        <v>0</v>
      </c>
      <c r="T35" s="236">
        <v>0</v>
      </c>
      <c r="U35" s="236">
        <v>0</v>
      </c>
      <c r="V35" s="236">
        <v>0</v>
      </c>
      <c r="W35" s="237">
        <v>0</v>
      </c>
      <c r="X35" s="226">
        <v>0</v>
      </c>
    </row>
    <row r="36" spans="1:24" x14ac:dyDescent="0.3">
      <c r="A36" s="189">
        <v>31101</v>
      </c>
      <c r="B36" s="180" t="s">
        <v>346</v>
      </c>
      <c r="C36" s="236">
        <v>0</v>
      </c>
      <c r="D36" s="236">
        <v>0</v>
      </c>
      <c r="E36" s="236">
        <v>0</v>
      </c>
      <c r="F36" s="236">
        <v>0</v>
      </c>
      <c r="G36" s="236">
        <v>0</v>
      </c>
      <c r="H36" s="236">
        <v>0</v>
      </c>
      <c r="I36" s="236">
        <v>0</v>
      </c>
      <c r="J36" s="237">
        <v>0</v>
      </c>
      <c r="K36" s="236">
        <v>0</v>
      </c>
      <c r="L36" s="236">
        <v>0</v>
      </c>
      <c r="M36" s="236">
        <v>0</v>
      </c>
      <c r="N36" s="236">
        <v>0</v>
      </c>
      <c r="O36" s="223"/>
      <c r="P36" s="236">
        <v>0</v>
      </c>
      <c r="Q36" s="223"/>
      <c r="R36" s="236">
        <v>0</v>
      </c>
      <c r="S36" s="236">
        <v>0</v>
      </c>
      <c r="T36" s="236">
        <v>0</v>
      </c>
      <c r="U36" s="236">
        <v>0</v>
      </c>
      <c r="V36" s="236">
        <v>0</v>
      </c>
      <c r="W36" s="237">
        <v>0</v>
      </c>
      <c r="X36" s="226">
        <v>0</v>
      </c>
    </row>
    <row r="37" spans="1:24" x14ac:dyDescent="0.3">
      <c r="A37" s="189">
        <v>31130</v>
      </c>
      <c r="B37" s="180" t="s">
        <v>347</v>
      </c>
      <c r="C37" s="236">
        <v>0</v>
      </c>
      <c r="D37" s="236">
        <v>0</v>
      </c>
      <c r="E37" s="236">
        <v>0</v>
      </c>
      <c r="F37" s="236">
        <v>0</v>
      </c>
      <c r="G37" s="236">
        <v>0</v>
      </c>
      <c r="H37" s="236">
        <v>0</v>
      </c>
      <c r="I37" s="236">
        <v>0</v>
      </c>
      <c r="J37" s="237">
        <v>0</v>
      </c>
      <c r="K37" s="236">
        <v>0</v>
      </c>
      <c r="L37" s="236">
        <v>0</v>
      </c>
      <c r="M37" s="236">
        <v>0</v>
      </c>
      <c r="N37" s="236">
        <v>0</v>
      </c>
      <c r="O37" s="223"/>
      <c r="P37" s="236">
        <v>0</v>
      </c>
      <c r="Q37" s="223"/>
      <c r="R37" s="236">
        <v>0</v>
      </c>
      <c r="S37" s="236">
        <v>0</v>
      </c>
      <c r="T37" s="236">
        <v>0</v>
      </c>
      <c r="U37" s="236">
        <v>0</v>
      </c>
      <c r="V37" s="236">
        <v>0</v>
      </c>
      <c r="W37" s="237">
        <v>0</v>
      </c>
      <c r="X37" s="226">
        <v>0</v>
      </c>
    </row>
    <row r="38" spans="1:24" x14ac:dyDescent="0.3">
      <c r="A38" s="189">
        <v>31131</v>
      </c>
      <c r="B38" s="180" t="s">
        <v>348</v>
      </c>
      <c r="C38" s="236">
        <v>0</v>
      </c>
      <c r="D38" s="236">
        <v>0</v>
      </c>
      <c r="E38" s="236">
        <v>0</v>
      </c>
      <c r="F38" s="236">
        <v>0</v>
      </c>
      <c r="G38" s="236">
        <v>0</v>
      </c>
      <c r="H38" s="236">
        <v>0</v>
      </c>
      <c r="I38" s="236">
        <v>0</v>
      </c>
      <c r="J38" s="237">
        <v>0</v>
      </c>
      <c r="K38" s="236">
        <v>0</v>
      </c>
      <c r="L38" s="236">
        <v>0</v>
      </c>
      <c r="M38" s="236">
        <v>0</v>
      </c>
      <c r="N38" s="236">
        <v>0</v>
      </c>
      <c r="O38" s="223"/>
      <c r="P38" s="236">
        <v>0</v>
      </c>
      <c r="Q38" s="223"/>
      <c r="R38" s="236">
        <v>0</v>
      </c>
      <c r="S38" s="236">
        <v>0</v>
      </c>
      <c r="T38" s="236">
        <v>0</v>
      </c>
      <c r="U38" s="236">
        <v>0</v>
      </c>
      <c r="V38" s="236">
        <v>0</v>
      </c>
      <c r="W38" s="237">
        <v>0</v>
      </c>
      <c r="X38" s="226">
        <v>0</v>
      </c>
    </row>
    <row r="39" spans="1:24" x14ac:dyDescent="0.3">
      <c r="A39" s="189">
        <v>31132</v>
      </c>
      <c r="B39" s="180" t="s">
        <v>349</v>
      </c>
      <c r="C39" s="236">
        <v>0</v>
      </c>
      <c r="D39" s="236">
        <v>0</v>
      </c>
      <c r="E39" s="236">
        <v>0</v>
      </c>
      <c r="F39" s="236">
        <v>0</v>
      </c>
      <c r="G39" s="236">
        <v>0</v>
      </c>
      <c r="H39" s="236">
        <v>0</v>
      </c>
      <c r="I39" s="236">
        <v>0</v>
      </c>
      <c r="J39" s="237">
        <v>0</v>
      </c>
      <c r="K39" s="236">
        <v>0</v>
      </c>
      <c r="L39" s="236">
        <v>0</v>
      </c>
      <c r="M39" s="236">
        <v>0</v>
      </c>
      <c r="N39" s="236">
        <v>0</v>
      </c>
      <c r="O39" s="223"/>
      <c r="P39" s="236">
        <v>0</v>
      </c>
      <c r="Q39" s="223"/>
      <c r="R39" s="236">
        <v>0</v>
      </c>
      <c r="S39" s="236">
        <v>0</v>
      </c>
      <c r="T39" s="236">
        <v>0</v>
      </c>
      <c r="U39" s="236">
        <v>0</v>
      </c>
      <c r="V39" s="236">
        <v>0</v>
      </c>
      <c r="W39" s="237">
        <v>0</v>
      </c>
      <c r="X39" s="226">
        <v>0</v>
      </c>
    </row>
    <row r="40" spans="1:24" x14ac:dyDescent="0.3">
      <c r="A40" s="189">
        <v>31133</v>
      </c>
      <c r="B40" s="180" t="s">
        <v>350</v>
      </c>
      <c r="C40" s="236">
        <v>0</v>
      </c>
      <c r="D40" s="236">
        <v>0</v>
      </c>
      <c r="E40" s="236">
        <v>0</v>
      </c>
      <c r="F40" s="236">
        <v>0</v>
      </c>
      <c r="G40" s="236">
        <v>0</v>
      </c>
      <c r="H40" s="236">
        <v>0</v>
      </c>
      <c r="I40" s="236">
        <v>0</v>
      </c>
      <c r="J40" s="237">
        <v>0</v>
      </c>
      <c r="K40" s="236">
        <v>0</v>
      </c>
      <c r="L40" s="236">
        <v>0</v>
      </c>
      <c r="M40" s="236">
        <v>0</v>
      </c>
      <c r="N40" s="236">
        <v>0</v>
      </c>
      <c r="O40" s="223"/>
      <c r="P40" s="236">
        <v>0</v>
      </c>
      <c r="Q40" s="223"/>
      <c r="R40" s="236">
        <v>0</v>
      </c>
      <c r="S40" s="236">
        <v>0</v>
      </c>
      <c r="T40" s="236">
        <v>0</v>
      </c>
      <c r="U40" s="236">
        <v>0</v>
      </c>
      <c r="V40" s="236">
        <v>0</v>
      </c>
      <c r="W40" s="237">
        <v>0</v>
      </c>
      <c r="X40" s="226">
        <v>0</v>
      </c>
    </row>
    <row r="41" spans="1:24" x14ac:dyDescent="0.3">
      <c r="A41" s="189">
        <v>31134</v>
      </c>
      <c r="B41" s="180" t="s">
        <v>351</v>
      </c>
      <c r="C41" s="236">
        <v>0</v>
      </c>
      <c r="D41" s="236">
        <v>0</v>
      </c>
      <c r="E41" s="236">
        <v>0</v>
      </c>
      <c r="F41" s="236">
        <v>0</v>
      </c>
      <c r="G41" s="236">
        <v>0</v>
      </c>
      <c r="H41" s="236">
        <v>0</v>
      </c>
      <c r="I41" s="236">
        <v>0</v>
      </c>
      <c r="J41" s="237">
        <v>0</v>
      </c>
      <c r="K41" s="236">
        <v>0</v>
      </c>
      <c r="L41" s="236">
        <v>0</v>
      </c>
      <c r="M41" s="236">
        <v>0</v>
      </c>
      <c r="N41" s="236">
        <v>0</v>
      </c>
      <c r="O41" s="223"/>
      <c r="P41" s="236">
        <v>0</v>
      </c>
      <c r="Q41" s="223"/>
      <c r="R41" s="236">
        <v>0</v>
      </c>
      <c r="S41" s="236">
        <v>0</v>
      </c>
      <c r="T41" s="236">
        <v>0</v>
      </c>
      <c r="U41" s="236">
        <v>0</v>
      </c>
      <c r="V41" s="236">
        <v>0</v>
      </c>
      <c r="W41" s="237">
        <v>0</v>
      </c>
      <c r="X41" s="226">
        <v>0</v>
      </c>
    </row>
    <row r="42" spans="1:24" x14ac:dyDescent="0.3">
      <c r="A42" s="189">
        <v>31140</v>
      </c>
      <c r="B42" s="180" t="s">
        <v>352</v>
      </c>
      <c r="C42" s="236">
        <v>280963525.30000001</v>
      </c>
      <c r="D42" s="236">
        <v>0</v>
      </c>
      <c r="E42" s="236">
        <v>0</v>
      </c>
      <c r="F42" s="236">
        <v>0</v>
      </c>
      <c r="G42" s="236">
        <v>0</v>
      </c>
      <c r="H42" s="236">
        <v>280963525.30000001</v>
      </c>
      <c r="I42" s="236">
        <v>280963525.30000001</v>
      </c>
      <c r="J42" s="237">
        <v>0</v>
      </c>
      <c r="K42" s="236">
        <v>72424455.289999992</v>
      </c>
      <c r="L42" s="236">
        <v>7080280.7999999998</v>
      </c>
      <c r="M42" s="236">
        <v>0</v>
      </c>
      <c r="N42" s="236">
        <v>0</v>
      </c>
      <c r="O42" s="223"/>
      <c r="P42" s="236">
        <v>0</v>
      </c>
      <c r="Q42" s="223"/>
      <c r="R42" s="236">
        <v>0</v>
      </c>
      <c r="S42" s="236">
        <v>0</v>
      </c>
      <c r="T42" s="236">
        <v>0</v>
      </c>
      <c r="U42" s="236">
        <v>79504736.089999989</v>
      </c>
      <c r="V42" s="236">
        <v>75964595.689999998</v>
      </c>
      <c r="W42" s="237">
        <v>0</v>
      </c>
      <c r="X42" s="226">
        <v>2.52E-2</v>
      </c>
    </row>
    <row r="43" spans="1:24" x14ac:dyDescent="0.3">
      <c r="A43" s="189">
        <v>31141</v>
      </c>
      <c r="B43" s="180" t="s">
        <v>353</v>
      </c>
      <c r="C43" s="236">
        <v>0</v>
      </c>
      <c r="D43" s="236">
        <v>0</v>
      </c>
      <c r="E43" s="236">
        <v>0</v>
      </c>
      <c r="F43" s="236">
        <v>0</v>
      </c>
      <c r="G43" s="236">
        <v>0</v>
      </c>
      <c r="H43" s="236">
        <v>0</v>
      </c>
      <c r="I43" s="236">
        <v>0</v>
      </c>
      <c r="J43" s="237">
        <v>0</v>
      </c>
      <c r="K43" s="236">
        <v>0</v>
      </c>
      <c r="L43" s="236">
        <v>0</v>
      </c>
      <c r="M43" s="236">
        <v>0</v>
      </c>
      <c r="N43" s="236">
        <v>0</v>
      </c>
      <c r="O43" s="223"/>
      <c r="P43" s="236">
        <v>0</v>
      </c>
      <c r="Q43" s="223"/>
      <c r="R43" s="236">
        <v>0</v>
      </c>
      <c r="S43" s="236">
        <v>0</v>
      </c>
      <c r="T43" s="236">
        <v>0</v>
      </c>
      <c r="U43" s="236">
        <v>0</v>
      </c>
      <c r="V43" s="236">
        <v>0</v>
      </c>
      <c r="W43" s="237">
        <v>0</v>
      </c>
      <c r="X43" s="226">
        <v>0</v>
      </c>
    </row>
    <row r="44" spans="1:24" x14ac:dyDescent="0.3">
      <c r="A44" s="189">
        <v>31142</v>
      </c>
      <c r="B44" s="180" t="s">
        <v>354</v>
      </c>
      <c r="C44" s="236">
        <v>0</v>
      </c>
      <c r="D44" s="236">
        <v>0</v>
      </c>
      <c r="E44" s="236">
        <v>0</v>
      </c>
      <c r="F44" s="236">
        <v>0</v>
      </c>
      <c r="G44" s="236">
        <v>0</v>
      </c>
      <c r="H44" s="236">
        <v>0</v>
      </c>
      <c r="I44" s="236">
        <v>0</v>
      </c>
      <c r="J44" s="237">
        <v>0</v>
      </c>
      <c r="K44" s="236">
        <v>0</v>
      </c>
      <c r="L44" s="236">
        <v>0</v>
      </c>
      <c r="M44" s="236">
        <v>0</v>
      </c>
      <c r="N44" s="236">
        <v>0</v>
      </c>
      <c r="O44" s="223"/>
      <c r="P44" s="236">
        <v>0</v>
      </c>
      <c r="Q44" s="223"/>
      <c r="R44" s="236">
        <v>0</v>
      </c>
      <c r="S44" s="236">
        <v>0</v>
      </c>
      <c r="T44" s="236">
        <v>0</v>
      </c>
      <c r="U44" s="236">
        <v>0</v>
      </c>
      <c r="V44" s="236">
        <v>0</v>
      </c>
      <c r="W44" s="237">
        <v>0</v>
      </c>
      <c r="X44" s="226">
        <v>0</v>
      </c>
    </row>
    <row r="45" spans="1:24" x14ac:dyDescent="0.3">
      <c r="A45" s="189">
        <v>31143</v>
      </c>
      <c r="B45" s="180" t="s">
        <v>355</v>
      </c>
      <c r="C45" s="236">
        <v>0</v>
      </c>
      <c r="D45" s="236">
        <v>0</v>
      </c>
      <c r="E45" s="236">
        <v>0</v>
      </c>
      <c r="F45" s="236">
        <v>0</v>
      </c>
      <c r="G45" s="236">
        <v>0</v>
      </c>
      <c r="H45" s="236">
        <v>0</v>
      </c>
      <c r="I45" s="236">
        <v>0</v>
      </c>
      <c r="J45" s="237">
        <v>0</v>
      </c>
      <c r="K45" s="236">
        <v>0</v>
      </c>
      <c r="L45" s="236">
        <v>0</v>
      </c>
      <c r="M45" s="236">
        <v>0</v>
      </c>
      <c r="N45" s="236">
        <v>0</v>
      </c>
      <c r="O45" s="223"/>
      <c r="P45" s="236">
        <v>0</v>
      </c>
      <c r="Q45" s="223"/>
      <c r="R45" s="236">
        <v>0</v>
      </c>
      <c r="S45" s="236">
        <v>0</v>
      </c>
      <c r="T45" s="236">
        <v>0</v>
      </c>
      <c r="U45" s="236">
        <v>0</v>
      </c>
      <c r="V45" s="236">
        <v>0</v>
      </c>
      <c r="W45" s="237">
        <v>0</v>
      </c>
      <c r="X45" s="226">
        <v>0</v>
      </c>
    </row>
    <row r="46" spans="1:24" x14ac:dyDescent="0.3">
      <c r="A46" s="189">
        <v>31144</v>
      </c>
      <c r="B46" s="180" t="s">
        <v>356</v>
      </c>
      <c r="C46" s="236">
        <v>55902236.31000001</v>
      </c>
      <c r="D46" s="236">
        <v>0</v>
      </c>
      <c r="E46" s="236">
        <v>0</v>
      </c>
      <c r="F46" s="236">
        <v>0</v>
      </c>
      <c r="G46" s="236">
        <v>0</v>
      </c>
      <c r="H46" s="236">
        <v>55902236.31000001</v>
      </c>
      <c r="I46" s="236">
        <v>55902236.310000002</v>
      </c>
      <c r="J46" s="237">
        <v>0</v>
      </c>
      <c r="K46" s="236">
        <v>27319473.670000017</v>
      </c>
      <c r="L46" s="236">
        <v>1950988.08</v>
      </c>
      <c r="M46" s="236">
        <v>0</v>
      </c>
      <c r="N46" s="236">
        <v>0</v>
      </c>
      <c r="O46" s="223"/>
      <c r="P46" s="236">
        <v>0</v>
      </c>
      <c r="Q46" s="223"/>
      <c r="R46" s="236">
        <v>0</v>
      </c>
      <c r="S46" s="236">
        <v>0</v>
      </c>
      <c r="T46" s="236">
        <v>0</v>
      </c>
      <c r="U46" s="236">
        <v>29270461.750000015</v>
      </c>
      <c r="V46" s="236">
        <v>28294967.710000001</v>
      </c>
      <c r="W46" s="237">
        <v>0</v>
      </c>
      <c r="X46" s="226">
        <v>3.49E-2</v>
      </c>
    </row>
    <row r="47" spans="1:24" x14ac:dyDescent="0.3">
      <c r="A47" s="189">
        <v>31145</v>
      </c>
      <c r="B47" s="180" t="s">
        <v>357</v>
      </c>
      <c r="C47" s="236">
        <v>31998663.150000006</v>
      </c>
      <c r="D47" s="236">
        <v>0</v>
      </c>
      <c r="E47" s="236">
        <v>0</v>
      </c>
      <c r="F47" s="236">
        <v>0</v>
      </c>
      <c r="G47" s="236">
        <v>0</v>
      </c>
      <c r="H47" s="236">
        <v>31998663.150000006</v>
      </c>
      <c r="I47" s="236">
        <v>31998663.149999999</v>
      </c>
      <c r="J47" s="237">
        <v>0</v>
      </c>
      <c r="K47" s="236">
        <v>19373050.54000001</v>
      </c>
      <c r="L47" s="236">
        <v>1116753.3600000001</v>
      </c>
      <c r="M47" s="236">
        <v>0</v>
      </c>
      <c r="N47" s="236">
        <v>0</v>
      </c>
      <c r="O47" s="223"/>
      <c r="P47" s="236">
        <v>0</v>
      </c>
      <c r="Q47" s="223"/>
      <c r="R47" s="236">
        <v>0</v>
      </c>
      <c r="S47" s="236">
        <v>0</v>
      </c>
      <c r="T47" s="236">
        <v>0</v>
      </c>
      <c r="U47" s="236">
        <v>20489803.90000001</v>
      </c>
      <c r="V47" s="236">
        <v>19931427.219999999</v>
      </c>
      <c r="W47" s="237">
        <v>0</v>
      </c>
      <c r="X47" s="226">
        <v>3.49E-2</v>
      </c>
    </row>
    <row r="48" spans="1:24" x14ac:dyDescent="0.3">
      <c r="A48" s="189">
        <v>31146</v>
      </c>
      <c r="B48" s="180" t="s">
        <v>358</v>
      </c>
      <c r="C48" s="236">
        <v>0</v>
      </c>
      <c r="D48" s="236">
        <v>0</v>
      </c>
      <c r="E48" s="236">
        <v>0</v>
      </c>
      <c r="F48" s="236">
        <v>0</v>
      </c>
      <c r="G48" s="236">
        <v>0</v>
      </c>
      <c r="H48" s="236">
        <v>0</v>
      </c>
      <c r="I48" s="236">
        <v>0</v>
      </c>
      <c r="J48" s="237">
        <v>0</v>
      </c>
      <c r="K48" s="236">
        <v>0</v>
      </c>
      <c r="L48" s="236">
        <v>0</v>
      </c>
      <c r="M48" s="236">
        <v>0</v>
      </c>
      <c r="N48" s="236">
        <v>0</v>
      </c>
      <c r="O48" s="223"/>
      <c r="P48" s="236">
        <v>0</v>
      </c>
      <c r="Q48" s="223"/>
      <c r="R48" s="236">
        <v>0</v>
      </c>
      <c r="S48" s="236">
        <v>0</v>
      </c>
      <c r="T48" s="236">
        <v>0</v>
      </c>
      <c r="U48" s="236">
        <v>0</v>
      </c>
      <c r="V48" s="236">
        <v>0</v>
      </c>
      <c r="W48" s="237">
        <v>0</v>
      </c>
      <c r="X48" s="226">
        <v>0</v>
      </c>
    </row>
    <row r="49" spans="1:24" x14ac:dyDescent="0.3">
      <c r="A49" s="189">
        <v>31151</v>
      </c>
      <c r="B49" s="180" t="s">
        <v>359</v>
      </c>
      <c r="C49" s="236">
        <v>0</v>
      </c>
      <c r="D49" s="236">
        <v>0</v>
      </c>
      <c r="E49" s="236">
        <v>0</v>
      </c>
      <c r="F49" s="236">
        <v>0</v>
      </c>
      <c r="G49" s="236">
        <v>0</v>
      </c>
      <c r="H49" s="236">
        <v>0</v>
      </c>
      <c r="I49" s="236">
        <v>0</v>
      </c>
      <c r="J49" s="237">
        <v>0</v>
      </c>
      <c r="K49" s="236">
        <v>0</v>
      </c>
      <c r="L49" s="236">
        <v>0</v>
      </c>
      <c r="M49" s="236">
        <v>0</v>
      </c>
      <c r="N49" s="236">
        <v>0</v>
      </c>
      <c r="O49" s="223"/>
      <c r="P49" s="236">
        <v>0</v>
      </c>
      <c r="Q49" s="223"/>
      <c r="R49" s="236">
        <v>0</v>
      </c>
      <c r="S49" s="236">
        <v>0</v>
      </c>
      <c r="T49" s="236">
        <v>0</v>
      </c>
      <c r="U49" s="236">
        <v>0</v>
      </c>
      <c r="V49" s="236">
        <v>0</v>
      </c>
      <c r="W49" s="237">
        <v>0</v>
      </c>
      <c r="X49" s="226">
        <v>0</v>
      </c>
    </row>
    <row r="50" spans="1:24" x14ac:dyDescent="0.3">
      <c r="A50" s="189">
        <v>31152</v>
      </c>
      <c r="B50" s="180" t="s">
        <v>360</v>
      </c>
      <c r="C50" s="236">
        <v>0</v>
      </c>
      <c r="D50" s="236">
        <v>0</v>
      </c>
      <c r="E50" s="236">
        <v>0</v>
      </c>
      <c r="F50" s="236">
        <v>0</v>
      </c>
      <c r="G50" s="236">
        <v>0</v>
      </c>
      <c r="H50" s="236">
        <v>0</v>
      </c>
      <c r="I50" s="236">
        <v>0</v>
      </c>
      <c r="J50" s="237">
        <v>0</v>
      </c>
      <c r="K50" s="236">
        <v>0</v>
      </c>
      <c r="L50" s="236">
        <v>0</v>
      </c>
      <c r="M50" s="236">
        <v>0</v>
      </c>
      <c r="N50" s="236">
        <v>0</v>
      </c>
      <c r="O50" s="223"/>
      <c r="P50" s="236">
        <v>0</v>
      </c>
      <c r="Q50" s="223"/>
      <c r="R50" s="236">
        <v>0</v>
      </c>
      <c r="S50" s="236">
        <v>0</v>
      </c>
      <c r="T50" s="236">
        <v>0</v>
      </c>
      <c r="U50" s="236">
        <v>0</v>
      </c>
      <c r="V50" s="236">
        <v>0</v>
      </c>
      <c r="W50" s="237">
        <v>0</v>
      </c>
      <c r="X50" s="226">
        <v>0</v>
      </c>
    </row>
    <row r="51" spans="1:24" x14ac:dyDescent="0.3">
      <c r="A51" s="189">
        <v>31153</v>
      </c>
      <c r="B51" s="180" t="s">
        <v>361</v>
      </c>
      <c r="C51" s="236">
        <v>0</v>
      </c>
      <c r="D51" s="236">
        <v>0</v>
      </c>
      <c r="E51" s="236">
        <v>0</v>
      </c>
      <c r="F51" s="236">
        <v>0</v>
      </c>
      <c r="G51" s="236">
        <v>0</v>
      </c>
      <c r="H51" s="236">
        <v>0</v>
      </c>
      <c r="I51" s="236">
        <v>0</v>
      </c>
      <c r="J51" s="237">
        <v>0</v>
      </c>
      <c r="K51" s="236">
        <v>0</v>
      </c>
      <c r="L51" s="236">
        <v>0</v>
      </c>
      <c r="M51" s="236">
        <v>0</v>
      </c>
      <c r="N51" s="236">
        <v>0</v>
      </c>
      <c r="O51" s="223"/>
      <c r="P51" s="236">
        <v>0</v>
      </c>
      <c r="Q51" s="223"/>
      <c r="R51" s="236">
        <v>0</v>
      </c>
      <c r="S51" s="236">
        <v>0</v>
      </c>
      <c r="T51" s="236">
        <v>0</v>
      </c>
      <c r="U51" s="236">
        <v>0</v>
      </c>
      <c r="V51" s="236">
        <v>0</v>
      </c>
      <c r="W51" s="237">
        <v>0</v>
      </c>
      <c r="X51" s="226">
        <v>0</v>
      </c>
    </row>
    <row r="52" spans="1:24" x14ac:dyDescent="0.3">
      <c r="A52" s="189">
        <v>31154</v>
      </c>
      <c r="B52" s="180" t="s">
        <v>362</v>
      </c>
      <c r="C52" s="236">
        <v>16995428.25</v>
      </c>
      <c r="D52" s="236">
        <v>0</v>
      </c>
      <c r="E52" s="236">
        <v>0</v>
      </c>
      <c r="F52" s="236">
        <v>0</v>
      </c>
      <c r="G52" s="236">
        <v>0</v>
      </c>
      <c r="H52" s="236">
        <v>16995428.25</v>
      </c>
      <c r="I52" s="236">
        <v>16995428.25</v>
      </c>
      <c r="J52" s="237">
        <v>0</v>
      </c>
      <c r="K52" s="236">
        <v>7340803.75</v>
      </c>
      <c r="L52" s="236">
        <v>593140.43999999994</v>
      </c>
      <c r="M52" s="236">
        <v>0</v>
      </c>
      <c r="N52" s="236">
        <v>0</v>
      </c>
      <c r="O52" s="223"/>
      <c r="P52" s="236">
        <v>0</v>
      </c>
      <c r="Q52" s="223"/>
      <c r="R52" s="236">
        <v>0</v>
      </c>
      <c r="S52" s="236">
        <v>0</v>
      </c>
      <c r="T52" s="236">
        <v>0</v>
      </c>
      <c r="U52" s="236">
        <v>7933944.1899999995</v>
      </c>
      <c r="V52" s="236">
        <v>7637373.9699999997</v>
      </c>
      <c r="W52" s="237">
        <v>0</v>
      </c>
      <c r="X52" s="226">
        <v>3.49E-2</v>
      </c>
    </row>
    <row r="53" spans="1:24" x14ac:dyDescent="0.3">
      <c r="A53" s="189">
        <v>31175</v>
      </c>
      <c r="B53" s="180" t="s">
        <v>363</v>
      </c>
      <c r="C53" s="236">
        <v>0</v>
      </c>
      <c r="D53" s="236">
        <v>0</v>
      </c>
      <c r="E53" s="236">
        <v>0</v>
      </c>
      <c r="F53" s="236">
        <v>0</v>
      </c>
      <c r="G53" s="236">
        <v>0</v>
      </c>
      <c r="H53" s="236">
        <v>0</v>
      </c>
      <c r="I53" s="236">
        <v>0</v>
      </c>
      <c r="J53" s="237">
        <v>0</v>
      </c>
      <c r="K53" s="236">
        <v>0</v>
      </c>
      <c r="L53" s="236">
        <v>0</v>
      </c>
      <c r="M53" s="236">
        <v>0</v>
      </c>
      <c r="N53" s="236">
        <v>0</v>
      </c>
      <c r="O53" s="223"/>
      <c r="P53" s="236">
        <v>0</v>
      </c>
      <c r="Q53" s="223"/>
      <c r="R53" s="236">
        <v>0</v>
      </c>
      <c r="S53" s="236">
        <v>0</v>
      </c>
      <c r="T53" s="236">
        <v>0</v>
      </c>
      <c r="U53" s="236">
        <v>0</v>
      </c>
      <c r="V53" s="236">
        <v>0</v>
      </c>
      <c r="W53" s="237">
        <v>0</v>
      </c>
      <c r="X53" s="226">
        <v>0</v>
      </c>
    </row>
    <row r="54" spans="1:24" x14ac:dyDescent="0.3">
      <c r="A54" s="189">
        <v>31178</v>
      </c>
      <c r="B54" s="180" t="s">
        <v>364</v>
      </c>
      <c r="C54" s="236">
        <v>0</v>
      </c>
      <c r="D54" s="236">
        <v>0</v>
      </c>
      <c r="E54" s="236">
        <v>0</v>
      </c>
      <c r="F54" s="236">
        <v>0</v>
      </c>
      <c r="G54" s="236">
        <v>0</v>
      </c>
      <c r="H54" s="236">
        <v>0</v>
      </c>
      <c r="I54" s="236">
        <v>0</v>
      </c>
      <c r="J54" s="237">
        <v>0</v>
      </c>
      <c r="K54" s="236">
        <v>0</v>
      </c>
      <c r="L54" s="236">
        <v>0</v>
      </c>
      <c r="M54" s="236">
        <v>0</v>
      </c>
      <c r="N54" s="236">
        <v>0</v>
      </c>
      <c r="O54" s="223"/>
      <c r="P54" s="236">
        <v>0</v>
      </c>
      <c r="Q54" s="223"/>
      <c r="R54" s="236">
        <v>0</v>
      </c>
      <c r="S54" s="236">
        <v>0</v>
      </c>
      <c r="T54" s="236">
        <v>0</v>
      </c>
      <c r="U54" s="236">
        <v>0</v>
      </c>
      <c r="V54" s="236">
        <v>0</v>
      </c>
      <c r="W54" s="237">
        <v>0</v>
      </c>
      <c r="X54" s="226">
        <v>0</v>
      </c>
    </row>
    <row r="55" spans="1:24" x14ac:dyDescent="0.3">
      <c r="A55" s="189">
        <v>31179</v>
      </c>
      <c r="B55" s="180" t="s">
        <v>365</v>
      </c>
      <c r="C55" s="236">
        <v>0</v>
      </c>
      <c r="D55" s="236">
        <v>0</v>
      </c>
      <c r="E55" s="236">
        <v>0</v>
      </c>
      <c r="F55" s="236">
        <v>0</v>
      </c>
      <c r="G55" s="236">
        <v>0</v>
      </c>
      <c r="H55" s="236">
        <v>0</v>
      </c>
      <c r="I55" s="236">
        <v>0</v>
      </c>
      <c r="J55" s="237">
        <v>0</v>
      </c>
      <c r="K55" s="236">
        <v>0</v>
      </c>
      <c r="L55" s="236">
        <v>0</v>
      </c>
      <c r="M55" s="236">
        <v>0</v>
      </c>
      <c r="N55" s="236">
        <v>0</v>
      </c>
      <c r="O55" s="223"/>
      <c r="P55" s="236">
        <v>0</v>
      </c>
      <c r="Q55" s="223"/>
      <c r="R55" s="236">
        <v>0</v>
      </c>
      <c r="S55" s="236">
        <v>0</v>
      </c>
      <c r="T55" s="236">
        <v>0</v>
      </c>
      <c r="U55" s="236">
        <v>0</v>
      </c>
      <c r="V55" s="236">
        <v>0</v>
      </c>
      <c r="W55" s="237">
        <v>0</v>
      </c>
      <c r="X55" s="226">
        <v>0</v>
      </c>
    </row>
    <row r="56" spans="1:24" x14ac:dyDescent="0.3">
      <c r="A56" s="189">
        <v>31230</v>
      </c>
      <c r="B56" s="180" t="s">
        <v>366</v>
      </c>
      <c r="C56" s="236">
        <v>0</v>
      </c>
      <c r="D56" s="236">
        <v>0</v>
      </c>
      <c r="E56" s="236">
        <v>0</v>
      </c>
      <c r="F56" s="236">
        <v>0</v>
      </c>
      <c r="G56" s="236">
        <v>0</v>
      </c>
      <c r="H56" s="236">
        <v>0</v>
      </c>
      <c r="I56" s="236">
        <v>0</v>
      </c>
      <c r="J56" s="237">
        <v>0</v>
      </c>
      <c r="K56" s="236">
        <v>0</v>
      </c>
      <c r="L56" s="236">
        <v>0</v>
      </c>
      <c r="M56" s="236">
        <v>0</v>
      </c>
      <c r="N56" s="236">
        <v>0</v>
      </c>
      <c r="O56" s="223"/>
      <c r="P56" s="236">
        <v>0</v>
      </c>
      <c r="Q56" s="223"/>
      <c r="R56" s="236">
        <v>0</v>
      </c>
      <c r="S56" s="236">
        <v>0</v>
      </c>
      <c r="T56" s="236">
        <v>0</v>
      </c>
      <c r="U56" s="236">
        <v>0</v>
      </c>
      <c r="V56" s="236">
        <v>0</v>
      </c>
      <c r="W56" s="237">
        <v>0</v>
      </c>
      <c r="X56" s="226">
        <v>0</v>
      </c>
    </row>
    <row r="57" spans="1:24" x14ac:dyDescent="0.3">
      <c r="A57" s="189">
        <v>31231</v>
      </c>
      <c r="B57" s="180" t="s">
        <v>367</v>
      </c>
      <c r="C57" s="236">
        <v>0</v>
      </c>
      <c r="D57" s="236">
        <v>0</v>
      </c>
      <c r="E57" s="236">
        <v>0</v>
      </c>
      <c r="F57" s="236">
        <v>0</v>
      </c>
      <c r="G57" s="236">
        <v>0</v>
      </c>
      <c r="H57" s="236">
        <v>0</v>
      </c>
      <c r="I57" s="236">
        <v>0</v>
      </c>
      <c r="J57" s="237">
        <v>0</v>
      </c>
      <c r="K57" s="236">
        <v>0</v>
      </c>
      <c r="L57" s="236">
        <v>0</v>
      </c>
      <c r="M57" s="236">
        <v>0</v>
      </c>
      <c r="N57" s="236">
        <v>0</v>
      </c>
      <c r="O57" s="223"/>
      <c r="P57" s="236">
        <v>0</v>
      </c>
      <c r="Q57" s="223"/>
      <c r="R57" s="236">
        <v>0</v>
      </c>
      <c r="S57" s="236">
        <v>0</v>
      </c>
      <c r="T57" s="236">
        <v>0</v>
      </c>
      <c r="U57" s="236">
        <v>0</v>
      </c>
      <c r="V57" s="236">
        <v>0</v>
      </c>
      <c r="W57" s="237">
        <v>0</v>
      </c>
      <c r="X57" s="226">
        <v>0</v>
      </c>
    </row>
    <row r="58" spans="1:24" x14ac:dyDescent="0.3">
      <c r="A58" s="189">
        <v>31232</v>
      </c>
      <c r="B58" s="180" t="s">
        <v>368</v>
      </c>
      <c r="C58" s="236">
        <v>0</v>
      </c>
      <c r="D58" s="236">
        <v>0</v>
      </c>
      <c r="E58" s="236">
        <v>0</v>
      </c>
      <c r="F58" s="236">
        <v>0</v>
      </c>
      <c r="G58" s="236">
        <v>0</v>
      </c>
      <c r="H58" s="236">
        <v>0</v>
      </c>
      <c r="I58" s="236">
        <v>0</v>
      </c>
      <c r="J58" s="237">
        <v>0</v>
      </c>
      <c r="K58" s="236">
        <v>0</v>
      </c>
      <c r="L58" s="236">
        <v>0</v>
      </c>
      <c r="M58" s="236">
        <v>0</v>
      </c>
      <c r="N58" s="236">
        <v>0</v>
      </c>
      <c r="O58" s="223"/>
      <c r="P58" s="236">
        <v>0</v>
      </c>
      <c r="Q58" s="223"/>
      <c r="R58" s="236">
        <v>0</v>
      </c>
      <c r="S58" s="236">
        <v>0</v>
      </c>
      <c r="T58" s="236">
        <v>0</v>
      </c>
      <c r="U58" s="236">
        <v>0</v>
      </c>
      <c r="V58" s="236">
        <v>0</v>
      </c>
      <c r="W58" s="237">
        <v>0</v>
      </c>
      <c r="X58" s="226">
        <v>0</v>
      </c>
    </row>
    <row r="59" spans="1:24" x14ac:dyDescent="0.3">
      <c r="A59" s="189">
        <v>31240</v>
      </c>
      <c r="B59" s="180" t="s">
        <v>369</v>
      </c>
      <c r="C59" s="236">
        <v>197728668.46999997</v>
      </c>
      <c r="D59" s="236">
        <v>5357065.62</v>
      </c>
      <c r="E59" s="236">
        <v>-1071413.0900000001</v>
      </c>
      <c r="F59" s="236">
        <v>0</v>
      </c>
      <c r="G59" s="236">
        <v>0</v>
      </c>
      <c r="H59" s="236">
        <v>202014320.99999997</v>
      </c>
      <c r="I59" s="236">
        <v>199557615.38999999</v>
      </c>
      <c r="J59" s="237">
        <v>0</v>
      </c>
      <c r="K59" s="236">
        <v>50486989.93500001</v>
      </c>
      <c r="L59" s="236">
        <v>7595345.1100000003</v>
      </c>
      <c r="M59" s="236">
        <v>-1071413.0900000001</v>
      </c>
      <c r="N59" s="236">
        <v>-548245.75</v>
      </c>
      <c r="O59" s="223"/>
      <c r="P59" s="236">
        <v>0</v>
      </c>
      <c r="Q59" s="223"/>
      <c r="R59" s="236">
        <v>0</v>
      </c>
      <c r="S59" s="236">
        <v>0</v>
      </c>
      <c r="T59" s="236">
        <v>0</v>
      </c>
      <c r="U59" s="236">
        <v>56462676.205000006</v>
      </c>
      <c r="V59" s="236">
        <v>53547756.219999999</v>
      </c>
      <c r="W59" s="237">
        <v>4.999987781047821E-3</v>
      </c>
      <c r="X59" s="226">
        <v>3.8100000000000002E-2</v>
      </c>
    </row>
    <row r="60" spans="1:24" x14ac:dyDescent="0.3">
      <c r="A60" s="189">
        <v>31241</v>
      </c>
      <c r="B60" s="180" t="s">
        <v>370</v>
      </c>
      <c r="C60" s="236">
        <v>0</v>
      </c>
      <c r="D60" s="236">
        <v>0</v>
      </c>
      <c r="E60" s="236">
        <v>0</v>
      </c>
      <c r="F60" s="236">
        <v>0</v>
      </c>
      <c r="G60" s="236">
        <v>0</v>
      </c>
      <c r="H60" s="236">
        <v>0</v>
      </c>
      <c r="I60" s="236">
        <v>0</v>
      </c>
      <c r="J60" s="237">
        <v>0</v>
      </c>
      <c r="K60" s="236">
        <v>0</v>
      </c>
      <c r="L60" s="236">
        <v>0</v>
      </c>
      <c r="M60" s="236">
        <v>0</v>
      </c>
      <c r="N60" s="236">
        <v>0</v>
      </c>
      <c r="O60" s="223"/>
      <c r="P60" s="236">
        <v>0</v>
      </c>
      <c r="Q60" s="223"/>
      <c r="R60" s="236">
        <v>0</v>
      </c>
      <c r="S60" s="236">
        <v>0</v>
      </c>
      <c r="T60" s="236">
        <v>0</v>
      </c>
      <c r="U60" s="236">
        <v>0</v>
      </c>
      <c r="V60" s="236">
        <v>0</v>
      </c>
      <c r="W60" s="237">
        <v>0</v>
      </c>
      <c r="X60" s="226">
        <v>0</v>
      </c>
    </row>
    <row r="61" spans="1:24" x14ac:dyDescent="0.3">
      <c r="A61" s="189">
        <v>31242</v>
      </c>
      <c r="B61" s="180" t="s">
        <v>371</v>
      </c>
      <c r="C61" s="236">
        <v>0</v>
      </c>
      <c r="D61" s="236">
        <v>0</v>
      </c>
      <c r="E61" s="236">
        <v>0</v>
      </c>
      <c r="F61" s="236">
        <v>0</v>
      </c>
      <c r="G61" s="236">
        <v>0</v>
      </c>
      <c r="H61" s="236">
        <v>0</v>
      </c>
      <c r="I61" s="236">
        <v>0</v>
      </c>
      <c r="J61" s="237">
        <v>0</v>
      </c>
      <c r="K61" s="236">
        <v>0</v>
      </c>
      <c r="L61" s="236">
        <v>0</v>
      </c>
      <c r="M61" s="236">
        <v>0</v>
      </c>
      <c r="N61" s="236">
        <v>0</v>
      </c>
      <c r="O61" s="223"/>
      <c r="P61" s="236">
        <v>0</v>
      </c>
      <c r="Q61" s="223"/>
      <c r="R61" s="236">
        <v>0</v>
      </c>
      <c r="S61" s="236">
        <v>0</v>
      </c>
      <c r="T61" s="236">
        <v>0</v>
      </c>
      <c r="U61" s="236">
        <v>0</v>
      </c>
      <c r="V61" s="236">
        <v>0</v>
      </c>
      <c r="W61" s="237">
        <v>0</v>
      </c>
      <c r="X61" s="226">
        <v>0</v>
      </c>
    </row>
    <row r="62" spans="1:24" x14ac:dyDescent="0.3">
      <c r="A62" s="189">
        <v>31243</v>
      </c>
      <c r="B62" s="180" t="s">
        <v>372</v>
      </c>
      <c r="C62" s="236">
        <v>0</v>
      </c>
      <c r="D62" s="236">
        <v>0</v>
      </c>
      <c r="E62" s="236">
        <v>0</v>
      </c>
      <c r="F62" s="236">
        <v>0</v>
      </c>
      <c r="G62" s="236">
        <v>0</v>
      </c>
      <c r="H62" s="236">
        <v>0</v>
      </c>
      <c r="I62" s="236">
        <v>0</v>
      </c>
      <c r="J62" s="237">
        <v>0</v>
      </c>
      <c r="K62" s="236">
        <v>0</v>
      </c>
      <c r="L62" s="236">
        <v>0</v>
      </c>
      <c r="M62" s="236">
        <v>0</v>
      </c>
      <c r="N62" s="236">
        <v>0</v>
      </c>
      <c r="O62" s="223"/>
      <c r="P62" s="236">
        <v>0</v>
      </c>
      <c r="Q62" s="223"/>
      <c r="R62" s="236">
        <v>0</v>
      </c>
      <c r="S62" s="236">
        <v>0</v>
      </c>
      <c r="T62" s="236">
        <v>0</v>
      </c>
      <c r="U62" s="236">
        <v>0</v>
      </c>
      <c r="V62" s="236">
        <v>0</v>
      </c>
      <c r="W62" s="237">
        <v>0</v>
      </c>
      <c r="X62" s="226">
        <v>0</v>
      </c>
    </row>
    <row r="63" spans="1:24" x14ac:dyDescent="0.3">
      <c r="A63" s="189">
        <v>31244</v>
      </c>
      <c r="B63" s="180" t="s">
        <v>373</v>
      </c>
      <c r="C63" s="236">
        <v>315953309.90499985</v>
      </c>
      <c r="D63" s="236">
        <v>3285059.34</v>
      </c>
      <c r="E63" s="236">
        <v>-657011.86</v>
      </c>
      <c r="F63" s="236">
        <v>0</v>
      </c>
      <c r="G63" s="236">
        <v>0</v>
      </c>
      <c r="H63" s="236">
        <v>318581357.38499981</v>
      </c>
      <c r="I63" s="236">
        <v>316923751.88999999</v>
      </c>
      <c r="J63" s="237">
        <v>0</v>
      </c>
      <c r="K63" s="236">
        <v>117102393.98499998</v>
      </c>
      <c r="L63" s="236">
        <v>17043066.280000001</v>
      </c>
      <c r="M63" s="236">
        <v>-657011.86</v>
      </c>
      <c r="N63" s="236">
        <v>-302050.63</v>
      </c>
      <c r="O63" s="223"/>
      <c r="P63" s="236">
        <v>0</v>
      </c>
      <c r="Q63" s="223"/>
      <c r="R63" s="236">
        <v>0</v>
      </c>
      <c r="S63" s="236">
        <v>0</v>
      </c>
      <c r="T63" s="236">
        <v>0</v>
      </c>
      <c r="U63" s="236">
        <v>133186397.77499999</v>
      </c>
      <c r="V63" s="236">
        <v>125203501.81999999</v>
      </c>
      <c r="W63" s="237">
        <v>0</v>
      </c>
      <c r="X63" s="226">
        <v>5.3800000000000001E-2</v>
      </c>
    </row>
    <row r="64" spans="1:24" x14ac:dyDescent="0.3">
      <c r="A64" s="189">
        <v>31245</v>
      </c>
      <c r="B64" s="180" t="s">
        <v>374</v>
      </c>
      <c r="C64" s="236">
        <v>197144713.0399999</v>
      </c>
      <c r="D64" s="236">
        <v>575002.88</v>
      </c>
      <c r="E64" s="236">
        <v>-115000.58</v>
      </c>
      <c r="F64" s="236">
        <v>0</v>
      </c>
      <c r="G64" s="236">
        <v>0</v>
      </c>
      <c r="H64" s="236">
        <v>197604715.33999988</v>
      </c>
      <c r="I64" s="236">
        <v>197292965.18000001</v>
      </c>
      <c r="J64" s="237">
        <v>-4.999995231628418E-3</v>
      </c>
      <c r="K64" s="236">
        <v>80754234.110000014</v>
      </c>
      <c r="L64" s="236">
        <v>10612963.85</v>
      </c>
      <c r="M64" s="236">
        <v>-115000.58</v>
      </c>
      <c r="N64" s="236">
        <v>-7869.48</v>
      </c>
      <c r="O64" s="223"/>
      <c r="P64" s="236">
        <v>0</v>
      </c>
      <c r="Q64" s="223"/>
      <c r="R64" s="236">
        <v>0</v>
      </c>
      <c r="S64" s="236">
        <v>0</v>
      </c>
      <c r="T64" s="236">
        <v>0</v>
      </c>
      <c r="U64" s="236">
        <v>91244327.900000006</v>
      </c>
      <c r="V64" s="236">
        <v>86017606.680000007</v>
      </c>
      <c r="W64" s="237">
        <v>0</v>
      </c>
      <c r="X64" s="226">
        <v>5.3800000000000001E-2</v>
      </c>
    </row>
    <row r="65" spans="1:24" x14ac:dyDescent="0.3">
      <c r="A65" s="189">
        <v>31246</v>
      </c>
      <c r="B65" s="180" t="s">
        <v>375</v>
      </c>
      <c r="C65" s="236">
        <v>0</v>
      </c>
      <c r="D65" s="236">
        <v>0</v>
      </c>
      <c r="E65" s="236">
        <v>0</v>
      </c>
      <c r="F65" s="236">
        <v>0</v>
      </c>
      <c r="G65" s="236">
        <v>0</v>
      </c>
      <c r="H65" s="236">
        <v>0</v>
      </c>
      <c r="I65" s="236">
        <v>0</v>
      </c>
      <c r="J65" s="237">
        <v>0</v>
      </c>
      <c r="K65" s="236">
        <v>0</v>
      </c>
      <c r="L65" s="236">
        <v>0</v>
      </c>
      <c r="M65" s="236">
        <v>0</v>
      </c>
      <c r="N65" s="236">
        <v>0</v>
      </c>
      <c r="O65" s="223"/>
      <c r="P65" s="236">
        <v>0</v>
      </c>
      <c r="Q65" s="223"/>
      <c r="R65" s="236">
        <v>0</v>
      </c>
      <c r="S65" s="236">
        <v>0</v>
      </c>
      <c r="T65" s="236">
        <v>0</v>
      </c>
      <c r="U65" s="236">
        <v>0</v>
      </c>
      <c r="V65" s="236">
        <v>0</v>
      </c>
      <c r="W65" s="237">
        <v>0</v>
      </c>
      <c r="X65" s="226">
        <v>0</v>
      </c>
    </row>
    <row r="66" spans="1:24" x14ac:dyDescent="0.3">
      <c r="A66" s="189">
        <v>31247</v>
      </c>
      <c r="B66" s="180" t="s">
        <v>376</v>
      </c>
      <c r="C66" s="236">
        <v>10156523.809999999</v>
      </c>
      <c r="D66" s="236">
        <v>0</v>
      </c>
      <c r="E66" s="236">
        <v>0</v>
      </c>
      <c r="F66" s="236">
        <v>0</v>
      </c>
      <c r="G66" s="236">
        <v>0</v>
      </c>
      <c r="H66" s="236">
        <v>10156523.809999999</v>
      </c>
      <c r="I66" s="236">
        <v>10156523.810000001</v>
      </c>
      <c r="J66" s="237">
        <v>0</v>
      </c>
      <c r="K66" s="236">
        <v>10187109.649999999</v>
      </c>
      <c r="L66" s="236">
        <v>0</v>
      </c>
      <c r="M66" s="236">
        <v>0</v>
      </c>
      <c r="N66" s="236">
        <v>0</v>
      </c>
      <c r="O66" s="223"/>
      <c r="P66" s="236">
        <v>0</v>
      </c>
      <c r="Q66" s="223"/>
      <c r="R66" s="236">
        <v>0</v>
      </c>
      <c r="S66" s="236">
        <v>0</v>
      </c>
      <c r="T66" s="236">
        <v>0</v>
      </c>
      <c r="U66" s="236">
        <v>10187109.649999999</v>
      </c>
      <c r="V66" s="236">
        <v>10187109.65</v>
      </c>
      <c r="W66" s="237">
        <v>0</v>
      </c>
      <c r="X66" s="226">
        <v>0.2</v>
      </c>
    </row>
    <row r="67" spans="1:24" x14ac:dyDescent="0.3">
      <c r="A67" s="189">
        <v>31251</v>
      </c>
      <c r="B67" s="180" t="s">
        <v>377</v>
      </c>
      <c r="C67" s="236">
        <v>0</v>
      </c>
      <c r="D67" s="236">
        <v>0</v>
      </c>
      <c r="E67" s="236">
        <v>0</v>
      </c>
      <c r="F67" s="236">
        <v>0</v>
      </c>
      <c r="G67" s="236">
        <v>0</v>
      </c>
      <c r="H67" s="236">
        <v>0</v>
      </c>
      <c r="I67" s="236">
        <v>0</v>
      </c>
      <c r="J67" s="237">
        <v>0</v>
      </c>
      <c r="K67" s="236">
        <v>0</v>
      </c>
      <c r="L67" s="236">
        <v>0</v>
      </c>
      <c r="M67" s="236">
        <v>0</v>
      </c>
      <c r="N67" s="236">
        <v>0</v>
      </c>
      <c r="O67" s="223"/>
      <c r="P67" s="236">
        <v>0</v>
      </c>
      <c r="Q67" s="223"/>
      <c r="R67" s="236">
        <v>0</v>
      </c>
      <c r="S67" s="236">
        <v>0</v>
      </c>
      <c r="T67" s="236">
        <v>0</v>
      </c>
      <c r="U67" s="236">
        <v>0</v>
      </c>
      <c r="V67" s="236">
        <v>0</v>
      </c>
      <c r="W67" s="237">
        <v>0</v>
      </c>
      <c r="X67" s="226">
        <v>0</v>
      </c>
    </row>
    <row r="68" spans="1:24" x14ac:dyDescent="0.3">
      <c r="A68" s="189">
        <v>31252</v>
      </c>
      <c r="B68" s="180" t="s">
        <v>378</v>
      </c>
      <c r="C68" s="236">
        <v>0</v>
      </c>
      <c r="D68" s="236">
        <v>0</v>
      </c>
      <c r="E68" s="236">
        <v>0</v>
      </c>
      <c r="F68" s="236">
        <v>0</v>
      </c>
      <c r="G68" s="236">
        <v>0</v>
      </c>
      <c r="H68" s="236">
        <v>0</v>
      </c>
      <c r="I68" s="236">
        <v>0</v>
      </c>
      <c r="J68" s="237">
        <v>0</v>
      </c>
      <c r="K68" s="236">
        <v>0</v>
      </c>
      <c r="L68" s="236">
        <v>0</v>
      </c>
      <c r="M68" s="236">
        <v>0</v>
      </c>
      <c r="N68" s="236">
        <v>0</v>
      </c>
      <c r="O68" s="223"/>
      <c r="P68" s="236">
        <v>0</v>
      </c>
      <c r="Q68" s="223"/>
      <c r="R68" s="236">
        <v>0</v>
      </c>
      <c r="S68" s="236">
        <v>0</v>
      </c>
      <c r="T68" s="236">
        <v>0</v>
      </c>
      <c r="U68" s="236">
        <v>0</v>
      </c>
      <c r="V68" s="236">
        <v>0</v>
      </c>
      <c r="W68" s="237">
        <v>0</v>
      </c>
      <c r="X68" s="226">
        <v>0</v>
      </c>
    </row>
    <row r="69" spans="1:24" x14ac:dyDescent="0.3">
      <c r="A69" s="189">
        <v>31253</v>
      </c>
      <c r="B69" s="180" t="s">
        <v>379</v>
      </c>
      <c r="C69" s="236">
        <v>0</v>
      </c>
      <c r="D69" s="236">
        <v>0</v>
      </c>
      <c r="E69" s="236">
        <v>0</v>
      </c>
      <c r="F69" s="236">
        <v>0</v>
      </c>
      <c r="G69" s="236">
        <v>0</v>
      </c>
      <c r="H69" s="236">
        <v>0</v>
      </c>
      <c r="I69" s="236">
        <v>0</v>
      </c>
      <c r="J69" s="237">
        <v>0</v>
      </c>
      <c r="K69" s="236">
        <v>0</v>
      </c>
      <c r="L69" s="236">
        <v>0</v>
      </c>
      <c r="M69" s="236">
        <v>0</v>
      </c>
      <c r="N69" s="236">
        <v>0</v>
      </c>
      <c r="O69" s="223"/>
      <c r="P69" s="236">
        <v>0</v>
      </c>
      <c r="Q69" s="223"/>
      <c r="R69" s="236">
        <v>0</v>
      </c>
      <c r="S69" s="236">
        <v>0</v>
      </c>
      <c r="T69" s="236">
        <v>0</v>
      </c>
      <c r="U69" s="236">
        <v>0</v>
      </c>
      <c r="V69" s="236">
        <v>0</v>
      </c>
      <c r="W69" s="237">
        <v>0</v>
      </c>
      <c r="X69" s="226">
        <v>0</v>
      </c>
    </row>
    <row r="70" spans="1:24" x14ac:dyDescent="0.3">
      <c r="A70" s="189">
        <v>31254</v>
      </c>
      <c r="B70" s="180" t="s">
        <v>380</v>
      </c>
      <c r="C70" s="236">
        <v>40267602.585000001</v>
      </c>
      <c r="D70" s="236">
        <v>0</v>
      </c>
      <c r="E70" s="236">
        <v>0</v>
      </c>
      <c r="F70" s="236">
        <v>0</v>
      </c>
      <c r="G70" s="236">
        <v>0</v>
      </c>
      <c r="H70" s="236">
        <v>40267602.585000001</v>
      </c>
      <c r="I70" s="236">
        <v>40267602.590000004</v>
      </c>
      <c r="J70" s="237">
        <v>0</v>
      </c>
      <c r="K70" s="236">
        <v>16146175.740000011</v>
      </c>
      <c r="L70" s="236">
        <v>2166396.96</v>
      </c>
      <c r="M70" s="236">
        <v>0</v>
      </c>
      <c r="N70" s="236">
        <v>0</v>
      </c>
      <c r="O70" s="223"/>
      <c r="P70" s="236">
        <v>0</v>
      </c>
      <c r="Q70" s="223"/>
      <c r="R70" s="236">
        <v>0</v>
      </c>
      <c r="S70" s="236">
        <v>0</v>
      </c>
      <c r="T70" s="236">
        <v>0</v>
      </c>
      <c r="U70" s="236">
        <v>18312572.70000001</v>
      </c>
      <c r="V70" s="236">
        <v>17229374.219999999</v>
      </c>
      <c r="W70" s="237">
        <v>0</v>
      </c>
      <c r="X70" s="226">
        <v>5.3800000000000001E-2</v>
      </c>
    </row>
    <row r="71" spans="1:24" x14ac:dyDescent="0.3">
      <c r="A71" s="189">
        <v>31275</v>
      </c>
      <c r="B71" s="180" t="s">
        <v>381</v>
      </c>
      <c r="C71" s="236">
        <v>0</v>
      </c>
      <c r="D71" s="236">
        <v>0</v>
      </c>
      <c r="E71" s="236">
        <v>0</v>
      </c>
      <c r="F71" s="236">
        <v>0</v>
      </c>
      <c r="G71" s="236">
        <v>0</v>
      </c>
      <c r="H71" s="236">
        <v>0</v>
      </c>
      <c r="I71" s="236">
        <v>0</v>
      </c>
      <c r="J71" s="237">
        <v>0</v>
      </c>
      <c r="K71" s="236">
        <v>0</v>
      </c>
      <c r="L71" s="236">
        <v>0</v>
      </c>
      <c r="M71" s="236">
        <v>0</v>
      </c>
      <c r="N71" s="236">
        <v>0</v>
      </c>
      <c r="O71" s="223"/>
      <c r="P71" s="236">
        <v>0</v>
      </c>
      <c r="Q71" s="223"/>
      <c r="R71" s="236">
        <v>0</v>
      </c>
      <c r="S71" s="236">
        <v>0</v>
      </c>
      <c r="T71" s="236">
        <v>0</v>
      </c>
      <c r="U71" s="236">
        <v>0</v>
      </c>
      <c r="V71" s="236">
        <v>0</v>
      </c>
      <c r="W71" s="237">
        <v>0</v>
      </c>
      <c r="X71" s="226">
        <v>0</v>
      </c>
    </row>
    <row r="72" spans="1:24" x14ac:dyDescent="0.3">
      <c r="A72" s="189">
        <v>31430</v>
      </c>
      <c r="B72" s="180" t="s">
        <v>382</v>
      </c>
      <c r="C72" s="236">
        <v>0</v>
      </c>
      <c r="D72" s="236">
        <v>0</v>
      </c>
      <c r="E72" s="236">
        <v>0</v>
      </c>
      <c r="F72" s="236">
        <v>0</v>
      </c>
      <c r="G72" s="236">
        <v>0</v>
      </c>
      <c r="H72" s="236">
        <v>0</v>
      </c>
      <c r="I72" s="236">
        <v>0</v>
      </c>
      <c r="J72" s="237">
        <v>0</v>
      </c>
      <c r="K72" s="236">
        <v>0</v>
      </c>
      <c r="L72" s="236">
        <v>0</v>
      </c>
      <c r="M72" s="236">
        <v>0</v>
      </c>
      <c r="N72" s="236">
        <v>0</v>
      </c>
      <c r="O72" s="223"/>
      <c r="P72" s="236">
        <v>0</v>
      </c>
      <c r="Q72" s="223"/>
      <c r="R72" s="236">
        <v>0</v>
      </c>
      <c r="S72" s="236">
        <v>0</v>
      </c>
      <c r="T72" s="236">
        <v>0</v>
      </c>
      <c r="U72" s="236">
        <v>0</v>
      </c>
      <c r="V72" s="236">
        <v>0</v>
      </c>
      <c r="W72" s="237">
        <v>0</v>
      </c>
      <c r="X72" s="226">
        <v>0</v>
      </c>
    </row>
    <row r="73" spans="1:24" x14ac:dyDescent="0.3">
      <c r="A73" s="189">
        <v>31431</v>
      </c>
      <c r="B73" s="180" t="s">
        <v>383</v>
      </c>
      <c r="C73" s="236">
        <v>0</v>
      </c>
      <c r="D73" s="236">
        <v>0</v>
      </c>
      <c r="E73" s="236">
        <v>0</v>
      </c>
      <c r="F73" s="236">
        <v>0</v>
      </c>
      <c r="G73" s="236">
        <v>0</v>
      </c>
      <c r="H73" s="236">
        <v>0</v>
      </c>
      <c r="I73" s="236">
        <v>0</v>
      </c>
      <c r="J73" s="237">
        <v>0</v>
      </c>
      <c r="K73" s="236">
        <v>0</v>
      </c>
      <c r="L73" s="236">
        <v>0</v>
      </c>
      <c r="M73" s="236">
        <v>0</v>
      </c>
      <c r="N73" s="236">
        <v>0</v>
      </c>
      <c r="O73" s="223"/>
      <c r="P73" s="236">
        <v>0</v>
      </c>
      <c r="Q73" s="223"/>
      <c r="R73" s="236">
        <v>0</v>
      </c>
      <c r="S73" s="236">
        <v>0</v>
      </c>
      <c r="T73" s="236">
        <v>0</v>
      </c>
      <c r="U73" s="236">
        <v>0</v>
      </c>
      <c r="V73" s="236">
        <v>0</v>
      </c>
      <c r="W73" s="237">
        <v>0</v>
      </c>
      <c r="X73" s="226">
        <v>0</v>
      </c>
    </row>
    <row r="74" spans="1:24" x14ac:dyDescent="0.3">
      <c r="A74" s="189">
        <v>31432</v>
      </c>
      <c r="B74" s="180" t="s">
        <v>384</v>
      </c>
      <c r="C74" s="236">
        <v>0</v>
      </c>
      <c r="D74" s="236">
        <v>0</v>
      </c>
      <c r="E74" s="236">
        <v>0</v>
      </c>
      <c r="F74" s="236">
        <v>0</v>
      </c>
      <c r="G74" s="236">
        <v>0</v>
      </c>
      <c r="H74" s="236">
        <v>0</v>
      </c>
      <c r="I74" s="236">
        <v>0</v>
      </c>
      <c r="J74" s="237">
        <v>0</v>
      </c>
      <c r="K74" s="236">
        <v>0</v>
      </c>
      <c r="L74" s="236">
        <v>0</v>
      </c>
      <c r="M74" s="236">
        <v>0</v>
      </c>
      <c r="N74" s="236">
        <v>0</v>
      </c>
      <c r="O74" s="223"/>
      <c r="P74" s="236">
        <v>0</v>
      </c>
      <c r="Q74" s="223"/>
      <c r="R74" s="236">
        <v>0</v>
      </c>
      <c r="S74" s="236">
        <v>0</v>
      </c>
      <c r="T74" s="236">
        <v>0</v>
      </c>
      <c r="U74" s="236">
        <v>0</v>
      </c>
      <c r="V74" s="236">
        <v>0</v>
      </c>
      <c r="W74" s="237">
        <v>0</v>
      </c>
      <c r="X74" s="226">
        <v>0</v>
      </c>
    </row>
    <row r="75" spans="1:24" x14ac:dyDescent="0.3">
      <c r="A75" s="189">
        <v>31433</v>
      </c>
      <c r="B75" s="180" t="s">
        <v>385</v>
      </c>
      <c r="C75" s="236">
        <v>0</v>
      </c>
      <c r="D75" s="236">
        <v>0</v>
      </c>
      <c r="E75" s="236">
        <v>0</v>
      </c>
      <c r="F75" s="236">
        <v>0</v>
      </c>
      <c r="G75" s="236">
        <v>0</v>
      </c>
      <c r="H75" s="236">
        <v>0</v>
      </c>
      <c r="I75" s="236">
        <v>0</v>
      </c>
      <c r="J75" s="237">
        <v>0</v>
      </c>
      <c r="K75" s="236">
        <v>0</v>
      </c>
      <c r="L75" s="236">
        <v>0</v>
      </c>
      <c r="M75" s="236">
        <v>0</v>
      </c>
      <c r="N75" s="236">
        <v>0</v>
      </c>
      <c r="O75" s="223"/>
      <c r="P75" s="236">
        <v>0</v>
      </c>
      <c r="Q75" s="223"/>
      <c r="R75" s="236">
        <v>0</v>
      </c>
      <c r="S75" s="236">
        <v>0</v>
      </c>
      <c r="T75" s="236">
        <v>0</v>
      </c>
      <c r="U75" s="236">
        <v>0</v>
      </c>
      <c r="V75" s="236">
        <v>0</v>
      </c>
      <c r="W75" s="237">
        <v>0</v>
      </c>
      <c r="X75" s="226">
        <v>0</v>
      </c>
    </row>
    <row r="76" spans="1:24" x14ac:dyDescent="0.3">
      <c r="A76" s="189">
        <v>31434</v>
      </c>
      <c r="B76" s="180" t="s">
        <v>386</v>
      </c>
      <c r="C76" s="236">
        <v>0</v>
      </c>
      <c r="D76" s="236">
        <v>0</v>
      </c>
      <c r="E76" s="236">
        <v>0</v>
      </c>
      <c r="F76" s="236">
        <v>0</v>
      </c>
      <c r="G76" s="236">
        <v>0</v>
      </c>
      <c r="H76" s="236">
        <v>0</v>
      </c>
      <c r="I76" s="236">
        <v>0</v>
      </c>
      <c r="J76" s="237">
        <v>0</v>
      </c>
      <c r="K76" s="236">
        <v>0</v>
      </c>
      <c r="L76" s="236">
        <v>0</v>
      </c>
      <c r="M76" s="236">
        <v>0</v>
      </c>
      <c r="N76" s="236">
        <v>0</v>
      </c>
      <c r="O76" s="223"/>
      <c r="P76" s="236">
        <v>0</v>
      </c>
      <c r="Q76" s="223"/>
      <c r="R76" s="236">
        <v>0</v>
      </c>
      <c r="S76" s="236">
        <v>0</v>
      </c>
      <c r="T76" s="236">
        <v>0</v>
      </c>
      <c r="U76" s="236">
        <v>0</v>
      </c>
      <c r="V76" s="236">
        <v>0</v>
      </c>
      <c r="W76" s="237">
        <v>0</v>
      </c>
      <c r="X76" s="226">
        <v>0</v>
      </c>
    </row>
    <row r="77" spans="1:24" x14ac:dyDescent="0.3">
      <c r="A77" s="189">
        <v>31440</v>
      </c>
      <c r="B77" s="180" t="s">
        <v>387</v>
      </c>
      <c r="C77" s="236">
        <v>28785796.029999997</v>
      </c>
      <c r="D77" s="236">
        <v>5357065.62</v>
      </c>
      <c r="E77" s="236">
        <v>-1071413.0900000001</v>
      </c>
      <c r="F77" s="236">
        <v>0</v>
      </c>
      <c r="G77" s="236">
        <v>0</v>
      </c>
      <c r="H77" s="236">
        <v>33071448.559999999</v>
      </c>
      <c r="I77" s="236">
        <v>30614742.949999999</v>
      </c>
      <c r="J77" s="237">
        <v>0</v>
      </c>
      <c r="K77" s="236">
        <v>954130.38500000094</v>
      </c>
      <c r="L77" s="236">
        <v>1185990.68</v>
      </c>
      <c r="M77" s="236">
        <v>-1071413.0900000001</v>
      </c>
      <c r="N77" s="236">
        <v>-548245.75</v>
      </c>
      <c r="O77" s="223"/>
      <c r="P77" s="236">
        <v>0</v>
      </c>
      <c r="Q77" s="223"/>
      <c r="R77" s="236">
        <v>0</v>
      </c>
      <c r="S77" s="236">
        <v>0</v>
      </c>
      <c r="T77" s="236">
        <v>0</v>
      </c>
      <c r="U77" s="236">
        <v>520462.22500000079</v>
      </c>
      <c r="V77" s="236">
        <v>809922.62</v>
      </c>
      <c r="W77" s="237">
        <v>5.0000005285255611E-3</v>
      </c>
      <c r="X77" s="226">
        <v>3.9E-2</v>
      </c>
    </row>
    <row r="78" spans="1:24" x14ac:dyDescent="0.3">
      <c r="A78" s="189">
        <v>31441</v>
      </c>
      <c r="B78" s="180" t="s">
        <v>388</v>
      </c>
      <c r="C78" s="236">
        <v>0</v>
      </c>
      <c r="D78" s="236">
        <v>0</v>
      </c>
      <c r="E78" s="236">
        <v>0</v>
      </c>
      <c r="F78" s="236">
        <v>0</v>
      </c>
      <c r="G78" s="236">
        <v>0</v>
      </c>
      <c r="H78" s="236">
        <v>0</v>
      </c>
      <c r="I78" s="236">
        <v>0</v>
      </c>
      <c r="J78" s="237">
        <v>0</v>
      </c>
      <c r="K78" s="236">
        <v>0</v>
      </c>
      <c r="L78" s="236">
        <v>0</v>
      </c>
      <c r="M78" s="236">
        <v>0</v>
      </c>
      <c r="N78" s="236">
        <v>0</v>
      </c>
      <c r="O78" s="223"/>
      <c r="P78" s="236">
        <v>0</v>
      </c>
      <c r="Q78" s="223"/>
      <c r="R78" s="236">
        <v>0</v>
      </c>
      <c r="S78" s="236">
        <v>0</v>
      </c>
      <c r="T78" s="236">
        <v>0</v>
      </c>
      <c r="U78" s="236">
        <v>0</v>
      </c>
      <c r="V78" s="236">
        <v>0</v>
      </c>
      <c r="W78" s="237">
        <v>0</v>
      </c>
      <c r="X78" s="226">
        <v>0</v>
      </c>
    </row>
    <row r="79" spans="1:24" x14ac:dyDescent="0.3">
      <c r="A79" s="189">
        <v>31442</v>
      </c>
      <c r="B79" s="180" t="s">
        <v>389</v>
      </c>
      <c r="C79" s="236">
        <v>0</v>
      </c>
      <c r="D79" s="236">
        <v>0</v>
      </c>
      <c r="E79" s="236">
        <v>0</v>
      </c>
      <c r="F79" s="236">
        <v>0</v>
      </c>
      <c r="G79" s="236">
        <v>0</v>
      </c>
      <c r="H79" s="236">
        <v>0</v>
      </c>
      <c r="I79" s="236">
        <v>0</v>
      </c>
      <c r="J79" s="237">
        <v>0</v>
      </c>
      <c r="K79" s="236">
        <v>0</v>
      </c>
      <c r="L79" s="236">
        <v>0</v>
      </c>
      <c r="M79" s="236">
        <v>0</v>
      </c>
      <c r="N79" s="236">
        <v>0</v>
      </c>
      <c r="O79" s="223"/>
      <c r="P79" s="236">
        <v>0</v>
      </c>
      <c r="Q79" s="223"/>
      <c r="R79" s="236">
        <v>0</v>
      </c>
      <c r="S79" s="236">
        <v>0</v>
      </c>
      <c r="T79" s="236">
        <v>0</v>
      </c>
      <c r="U79" s="236">
        <v>0</v>
      </c>
      <c r="V79" s="236">
        <v>0</v>
      </c>
      <c r="W79" s="237">
        <v>0</v>
      </c>
      <c r="X79" s="226">
        <v>0</v>
      </c>
    </row>
    <row r="80" spans="1:24" x14ac:dyDescent="0.3">
      <c r="A80" s="189">
        <v>31443</v>
      </c>
      <c r="B80" s="180" t="s">
        <v>390</v>
      </c>
      <c r="C80" s="236">
        <v>0</v>
      </c>
      <c r="D80" s="236">
        <v>0</v>
      </c>
      <c r="E80" s="236">
        <v>0</v>
      </c>
      <c r="F80" s="236">
        <v>0</v>
      </c>
      <c r="G80" s="236">
        <v>0</v>
      </c>
      <c r="H80" s="236">
        <v>0</v>
      </c>
      <c r="I80" s="236">
        <v>0</v>
      </c>
      <c r="J80" s="237">
        <v>0</v>
      </c>
      <c r="K80" s="236">
        <v>0</v>
      </c>
      <c r="L80" s="236">
        <v>0</v>
      </c>
      <c r="M80" s="236">
        <v>0</v>
      </c>
      <c r="N80" s="236">
        <v>0</v>
      </c>
      <c r="O80" s="223"/>
      <c r="P80" s="236">
        <v>0</v>
      </c>
      <c r="Q80" s="223"/>
      <c r="R80" s="236">
        <v>0</v>
      </c>
      <c r="S80" s="236">
        <v>0</v>
      </c>
      <c r="T80" s="236">
        <v>0</v>
      </c>
      <c r="U80" s="236">
        <v>0</v>
      </c>
      <c r="V80" s="236">
        <v>0</v>
      </c>
      <c r="W80" s="237">
        <v>0</v>
      </c>
      <c r="X80" s="226">
        <v>0</v>
      </c>
    </row>
    <row r="81" spans="1:24" x14ac:dyDescent="0.3">
      <c r="A81" s="189">
        <v>31444</v>
      </c>
      <c r="B81" s="180" t="s">
        <v>391</v>
      </c>
      <c r="C81" s="236">
        <v>120281000.42500004</v>
      </c>
      <c r="D81" s="236">
        <v>3285059.34</v>
      </c>
      <c r="E81" s="236">
        <v>-657011.86</v>
      </c>
      <c r="F81" s="236">
        <v>0</v>
      </c>
      <c r="G81" s="236">
        <v>0</v>
      </c>
      <c r="H81" s="236">
        <v>122909047.90500005</v>
      </c>
      <c r="I81" s="236">
        <v>121251442.41</v>
      </c>
      <c r="J81" s="237">
        <v>0</v>
      </c>
      <c r="K81" s="236">
        <v>53046999.285000034</v>
      </c>
      <c r="L81" s="236">
        <v>5643880.1900000004</v>
      </c>
      <c r="M81" s="236">
        <v>-657011.86</v>
      </c>
      <c r="N81" s="236">
        <v>-302050.63</v>
      </c>
      <c r="O81" s="223"/>
      <c r="P81" s="236">
        <v>0</v>
      </c>
      <c r="Q81" s="223"/>
      <c r="R81" s="236">
        <v>0</v>
      </c>
      <c r="S81" s="236">
        <v>0</v>
      </c>
      <c r="T81" s="236">
        <v>0</v>
      </c>
      <c r="U81" s="236">
        <v>57731816.985000029</v>
      </c>
      <c r="V81" s="236">
        <v>55450091.729999997</v>
      </c>
      <c r="W81" s="237">
        <v>0</v>
      </c>
      <c r="X81" s="226">
        <v>4.6600000000000003E-2</v>
      </c>
    </row>
    <row r="82" spans="1:24" x14ac:dyDescent="0.3">
      <c r="A82" s="189">
        <v>31530</v>
      </c>
      <c r="B82" s="180" t="s">
        <v>392</v>
      </c>
      <c r="C82" s="236">
        <v>0</v>
      </c>
      <c r="D82" s="236">
        <v>0</v>
      </c>
      <c r="E82" s="236">
        <v>0</v>
      </c>
      <c r="F82" s="236">
        <v>0</v>
      </c>
      <c r="G82" s="236">
        <v>0</v>
      </c>
      <c r="H82" s="236">
        <v>0</v>
      </c>
      <c r="I82" s="236">
        <v>0</v>
      </c>
      <c r="J82" s="237">
        <v>0</v>
      </c>
      <c r="K82" s="236">
        <v>0</v>
      </c>
      <c r="L82" s="236">
        <v>0</v>
      </c>
      <c r="M82" s="236">
        <v>0</v>
      </c>
      <c r="N82" s="236">
        <v>0</v>
      </c>
      <c r="O82" s="223"/>
      <c r="P82" s="236">
        <v>0</v>
      </c>
      <c r="Q82" s="223"/>
      <c r="R82" s="236">
        <v>0</v>
      </c>
      <c r="S82" s="236">
        <v>0</v>
      </c>
      <c r="T82" s="236">
        <v>0</v>
      </c>
      <c r="U82" s="236">
        <v>0</v>
      </c>
      <c r="V82" s="236">
        <v>0</v>
      </c>
      <c r="W82" s="237">
        <v>0</v>
      </c>
      <c r="X82" s="226">
        <v>0</v>
      </c>
    </row>
    <row r="83" spans="1:24" x14ac:dyDescent="0.3">
      <c r="A83" s="189">
        <v>31531</v>
      </c>
      <c r="B83" s="180" t="s">
        <v>393</v>
      </c>
      <c r="C83" s="236">
        <v>0</v>
      </c>
      <c r="D83" s="236">
        <v>0</v>
      </c>
      <c r="E83" s="236">
        <v>0</v>
      </c>
      <c r="F83" s="236">
        <v>0</v>
      </c>
      <c r="G83" s="236">
        <v>0</v>
      </c>
      <c r="H83" s="236">
        <v>0</v>
      </c>
      <c r="I83" s="236">
        <v>0</v>
      </c>
      <c r="J83" s="237">
        <v>0</v>
      </c>
      <c r="K83" s="236">
        <v>0</v>
      </c>
      <c r="L83" s="236">
        <v>0</v>
      </c>
      <c r="M83" s="236">
        <v>0</v>
      </c>
      <c r="N83" s="236">
        <v>0</v>
      </c>
      <c r="O83" s="223"/>
      <c r="P83" s="236">
        <v>0</v>
      </c>
      <c r="Q83" s="223"/>
      <c r="R83" s="236">
        <v>0</v>
      </c>
      <c r="S83" s="236">
        <v>0</v>
      </c>
      <c r="T83" s="236">
        <v>0</v>
      </c>
      <c r="U83" s="236">
        <v>0</v>
      </c>
      <c r="V83" s="236">
        <v>0</v>
      </c>
      <c r="W83" s="237">
        <v>0</v>
      </c>
      <c r="X83" s="226">
        <v>0</v>
      </c>
    </row>
    <row r="84" spans="1:24" x14ac:dyDescent="0.3">
      <c r="A84" s="189">
        <v>31532</v>
      </c>
      <c r="B84" s="180" t="s">
        <v>394</v>
      </c>
      <c r="C84" s="236">
        <v>0</v>
      </c>
      <c r="D84" s="236">
        <v>0</v>
      </c>
      <c r="E84" s="236">
        <v>0</v>
      </c>
      <c r="F84" s="236">
        <v>0</v>
      </c>
      <c r="G84" s="236">
        <v>0</v>
      </c>
      <c r="H84" s="236">
        <v>0</v>
      </c>
      <c r="I84" s="236">
        <v>0</v>
      </c>
      <c r="J84" s="237">
        <v>0</v>
      </c>
      <c r="K84" s="236">
        <v>0</v>
      </c>
      <c r="L84" s="236">
        <v>0</v>
      </c>
      <c r="M84" s="236">
        <v>0</v>
      </c>
      <c r="N84" s="236">
        <v>0</v>
      </c>
      <c r="O84" s="223"/>
      <c r="P84" s="236">
        <v>0</v>
      </c>
      <c r="Q84" s="223"/>
      <c r="R84" s="236">
        <v>0</v>
      </c>
      <c r="S84" s="236">
        <v>0</v>
      </c>
      <c r="T84" s="236">
        <v>0</v>
      </c>
      <c r="U84" s="236">
        <v>0</v>
      </c>
      <c r="V84" s="236">
        <v>0</v>
      </c>
      <c r="W84" s="237">
        <v>0</v>
      </c>
      <c r="X84" s="226">
        <v>0</v>
      </c>
    </row>
    <row r="85" spans="1:24" x14ac:dyDescent="0.3">
      <c r="A85" s="189">
        <v>31533</v>
      </c>
      <c r="B85" s="180" t="s">
        <v>395</v>
      </c>
      <c r="C85" s="236">
        <v>0</v>
      </c>
      <c r="D85" s="236">
        <v>0</v>
      </c>
      <c r="E85" s="236">
        <v>0</v>
      </c>
      <c r="F85" s="236">
        <v>0</v>
      </c>
      <c r="G85" s="236">
        <v>0</v>
      </c>
      <c r="H85" s="236">
        <v>0</v>
      </c>
      <c r="I85" s="236">
        <v>0</v>
      </c>
      <c r="J85" s="237">
        <v>0</v>
      </c>
      <c r="K85" s="236">
        <v>0</v>
      </c>
      <c r="L85" s="236">
        <v>0</v>
      </c>
      <c r="M85" s="236">
        <v>0</v>
      </c>
      <c r="N85" s="236">
        <v>0</v>
      </c>
      <c r="O85" s="223"/>
      <c r="P85" s="236">
        <v>0</v>
      </c>
      <c r="Q85" s="223"/>
      <c r="R85" s="236">
        <v>0</v>
      </c>
      <c r="S85" s="236">
        <v>0</v>
      </c>
      <c r="T85" s="236">
        <v>0</v>
      </c>
      <c r="U85" s="236">
        <v>0</v>
      </c>
      <c r="V85" s="236">
        <v>0</v>
      </c>
      <c r="W85" s="237">
        <v>0</v>
      </c>
      <c r="X85" s="226">
        <v>0</v>
      </c>
    </row>
    <row r="86" spans="1:24" x14ac:dyDescent="0.3">
      <c r="A86" s="189">
        <v>31534</v>
      </c>
      <c r="B86" s="180" t="s">
        <v>396</v>
      </c>
      <c r="C86" s="236">
        <v>0</v>
      </c>
      <c r="D86" s="236">
        <v>0</v>
      </c>
      <c r="E86" s="236">
        <v>0</v>
      </c>
      <c r="F86" s="236">
        <v>0</v>
      </c>
      <c r="G86" s="236">
        <v>0</v>
      </c>
      <c r="H86" s="236">
        <v>0</v>
      </c>
      <c r="I86" s="236">
        <v>0</v>
      </c>
      <c r="J86" s="237">
        <v>0</v>
      </c>
      <c r="K86" s="236">
        <v>0</v>
      </c>
      <c r="L86" s="236">
        <v>0</v>
      </c>
      <c r="M86" s="236">
        <v>0</v>
      </c>
      <c r="N86" s="236">
        <v>0</v>
      </c>
      <c r="O86" s="223"/>
      <c r="P86" s="236">
        <v>0</v>
      </c>
      <c r="Q86" s="223"/>
      <c r="R86" s="236">
        <v>0</v>
      </c>
      <c r="S86" s="236">
        <v>0</v>
      </c>
      <c r="T86" s="236">
        <v>0</v>
      </c>
      <c r="U86" s="236">
        <v>0</v>
      </c>
      <c r="V86" s="236">
        <v>0</v>
      </c>
      <c r="W86" s="237">
        <v>0</v>
      </c>
      <c r="X86" s="226">
        <v>0</v>
      </c>
    </row>
    <row r="87" spans="1:24" x14ac:dyDescent="0.3">
      <c r="A87" s="189">
        <v>31540</v>
      </c>
      <c r="B87" s="180" t="s">
        <v>397</v>
      </c>
      <c r="C87" s="236">
        <v>43980094.719999999</v>
      </c>
      <c r="D87" s="236">
        <v>0</v>
      </c>
      <c r="E87" s="236">
        <v>0</v>
      </c>
      <c r="F87" s="236">
        <v>0</v>
      </c>
      <c r="G87" s="236">
        <v>0</v>
      </c>
      <c r="H87" s="236">
        <v>43980094.719999999</v>
      </c>
      <c r="I87" s="236">
        <v>43980094.719999999</v>
      </c>
      <c r="J87" s="237">
        <v>0</v>
      </c>
      <c r="K87" s="236">
        <v>19711999.14000003</v>
      </c>
      <c r="L87" s="236">
        <v>949970.04</v>
      </c>
      <c r="M87" s="236">
        <v>0</v>
      </c>
      <c r="N87" s="236">
        <v>0</v>
      </c>
      <c r="O87" s="223"/>
      <c r="P87" s="236">
        <v>0</v>
      </c>
      <c r="Q87" s="223"/>
      <c r="R87" s="236">
        <v>0</v>
      </c>
      <c r="S87" s="236">
        <v>0</v>
      </c>
      <c r="T87" s="236">
        <v>0</v>
      </c>
      <c r="U87" s="236">
        <v>20661969.18000003</v>
      </c>
      <c r="V87" s="236">
        <v>20186984.16</v>
      </c>
      <c r="W87" s="237">
        <v>0</v>
      </c>
      <c r="X87" s="226">
        <v>2.1600000000000001E-2</v>
      </c>
    </row>
    <row r="88" spans="1:24" x14ac:dyDescent="0.3">
      <c r="A88" s="189">
        <v>31541</v>
      </c>
      <c r="B88" s="180" t="s">
        <v>398</v>
      </c>
      <c r="C88" s="236">
        <v>0</v>
      </c>
      <c r="D88" s="236">
        <v>0</v>
      </c>
      <c r="E88" s="236">
        <v>0</v>
      </c>
      <c r="F88" s="236">
        <v>0</v>
      </c>
      <c r="G88" s="236">
        <v>0</v>
      </c>
      <c r="H88" s="236">
        <v>0</v>
      </c>
      <c r="I88" s="236">
        <v>0</v>
      </c>
      <c r="J88" s="237">
        <v>0</v>
      </c>
      <c r="K88" s="236">
        <v>0</v>
      </c>
      <c r="L88" s="236">
        <v>0</v>
      </c>
      <c r="M88" s="236">
        <v>0</v>
      </c>
      <c r="N88" s="236">
        <v>0</v>
      </c>
      <c r="O88" s="223"/>
      <c r="P88" s="236">
        <v>0</v>
      </c>
      <c r="Q88" s="223"/>
      <c r="R88" s="236">
        <v>0</v>
      </c>
      <c r="S88" s="236">
        <v>0</v>
      </c>
      <c r="T88" s="236">
        <v>0</v>
      </c>
      <c r="U88" s="236">
        <v>0</v>
      </c>
      <c r="V88" s="236">
        <v>0</v>
      </c>
      <c r="W88" s="237">
        <v>0</v>
      </c>
      <c r="X88" s="226">
        <v>0</v>
      </c>
    </row>
    <row r="89" spans="1:24" x14ac:dyDescent="0.3">
      <c r="A89" s="189">
        <v>31542</v>
      </c>
      <c r="B89" s="180" t="s">
        <v>399</v>
      </c>
      <c r="C89" s="236">
        <v>0</v>
      </c>
      <c r="D89" s="236">
        <v>0</v>
      </c>
      <c r="E89" s="236">
        <v>0</v>
      </c>
      <c r="F89" s="236">
        <v>0</v>
      </c>
      <c r="G89" s="236">
        <v>0</v>
      </c>
      <c r="H89" s="236">
        <v>0</v>
      </c>
      <c r="I89" s="236">
        <v>0</v>
      </c>
      <c r="J89" s="237">
        <v>0</v>
      </c>
      <c r="K89" s="236">
        <v>0</v>
      </c>
      <c r="L89" s="236">
        <v>0</v>
      </c>
      <c r="M89" s="236">
        <v>0</v>
      </c>
      <c r="N89" s="236">
        <v>0</v>
      </c>
      <c r="O89" s="223"/>
      <c r="P89" s="236">
        <v>0</v>
      </c>
      <c r="Q89" s="223"/>
      <c r="R89" s="236">
        <v>0</v>
      </c>
      <c r="S89" s="236">
        <v>0</v>
      </c>
      <c r="T89" s="236">
        <v>0</v>
      </c>
      <c r="U89" s="236">
        <v>0</v>
      </c>
      <c r="V89" s="236">
        <v>0</v>
      </c>
      <c r="W89" s="237">
        <v>0</v>
      </c>
      <c r="X89" s="226">
        <v>0</v>
      </c>
    </row>
    <row r="90" spans="1:24" x14ac:dyDescent="0.3">
      <c r="A90" s="189">
        <v>31543</v>
      </c>
      <c r="B90" s="180" t="s">
        <v>400</v>
      </c>
      <c r="C90" s="236">
        <v>0</v>
      </c>
      <c r="D90" s="236">
        <v>0</v>
      </c>
      <c r="E90" s="236">
        <v>0</v>
      </c>
      <c r="F90" s="236">
        <v>0</v>
      </c>
      <c r="G90" s="236">
        <v>0</v>
      </c>
      <c r="H90" s="236">
        <v>0</v>
      </c>
      <c r="I90" s="236">
        <v>0</v>
      </c>
      <c r="J90" s="237">
        <v>0</v>
      </c>
      <c r="K90" s="236">
        <v>0</v>
      </c>
      <c r="L90" s="236">
        <v>0</v>
      </c>
      <c r="M90" s="236">
        <v>0</v>
      </c>
      <c r="N90" s="236">
        <v>0</v>
      </c>
      <c r="O90" s="223"/>
      <c r="P90" s="236">
        <v>0</v>
      </c>
      <c r="Q90" s="223"/>
      <c r="R90" s="236">
        <v>0</v>
      </c>
      <c r="S90" s="236">
        <v>0</v>
      </c>
      <c r="T90" s="236">
        <v>0</v>
      </c>
      <c r="U90" s="236">
        <v>0</v>
      </c>
      <c r="V90" s="236">
        <v>0</v>
      </c>
      <c r="W90" s="237">
        <v>0</v>
      </c>
      <c r="X90" s="226">
        <v>0</v>
      </c>
    </row>
    <row r="91" spans="1:24" x14ac:dyDescent="0.3">
      <c r="A91" s="189">
        <v>31544</v>
      </c>
      <c r="B91" s="180" t="s">
        <v>401</v>
      </c>
      <c r="C91" s="236">
        <v>52859494.079999998</v>
      </c>
      <c r="D91" s="236">
        <v>0</v>
      </c>
      <c r="E91" s="236">
        <v>0</v>
      </c>
      <c r="F91" s="236">
        <v>0</v>
      </c>
      <c r="G91" s="236">
        <v>0</v>
      </c>
      <c r="H91" s="236">
        <v>52859494.079999998</v>
      </c>
      <c r="I91" s="236">
        <v>52859494.079999998</v>
      </c>
      <c r="J91" s="237">
        <v>0</v>
      </c>
      <c r="K91" s="236">
        <v>34250240.040000007</v>
      </c>
      <c r="L91" s="236">
        <v>1480065.84</v>
      </c>
      <c r="M91" s="236">
        <v>0</v>
      </c>
      <c r="N91" s="236">
        <v>0</v>
      </c>
      <c r="O91" s="223"/>
      <c r="P91" s="236">
        <v>0</v>
      </c>
      <c r="Q91" s="223"/>
      <c r="R91" s="236">
        <v>0</v>
      </c>
      <c r="S91" s="236">
        <v>0</v>
      </c>
      <c r="T91" s="236">
        <v>0</v>
      </c>
      <c r="U91" s="236">
        <v>35730305.88000001</v>
      </c>
      <c r="V91" s="236">
        <v>34990272.960000001</v>
      </c>
      <c r="W91" s="237">
        <v>0</v>
      </c>
      <c r="X91" s="226">
        <v>2.7999999999999997E-2</v>
      </c>
    </row>
    <row r="92" spans="1:24" x14ac:dyDescent="0.3">
      <c r="A92" s="189">
        <v>31545</v>
      </c>
      <c r="B92" s="180" t="s">
        <v>402</v>
      </c>
      <c r="C92" s="236">
        <v>26849743.93</v>
      </c>
      <c r="D92" s="236">
        <v>575002.88</v>
      </c>
      <c r="E92" s="236">
        <v>-115000.58</v>
      </c>
      <c r="F92" s="236">
        <v>0</v>
      </c>
      <c r="G92" s="236">
        <v>0</v>
      </c>
      <c r="H92" s="236">
        <v>27309746.23</v>
      </c>
      <c r="I92" s="236">
        <v>26997996.07</v>
      </c>
      <c r="J92" s="237">
        <v>-4.9999989569187164E-3</v>
      </c>
      <c r="K92" s="236">
        <v>17640077.5</v>
      </c>
      <c r="L92" s="236">
        <v>755216.5</v>
      </c>
      <c r="M92" s="236">
        <v>-115000.58</v>
      </c>
      <c r="N92" s="236">
        <v>-7869.48</v>
      </c>
      <c r="O92" s="223"/>
      <c r="P92" s="236">
        <v>0</v>
      </c>
      <c r="Q92" s="223"/>
      <c r="R92" s="236">
        <v>0</v>
      </c>
      <c r="S92" s="236">
        <v>0</v>
      </c>
      <c r="T92" s="236">
        <v>0</v>
      </c>
      <c r="U92" s="236">
        <v>18272423.940000001</v>
      </c>
      <c r="V92" s="236">
        <v>17975589.02</v>
      </c>
      <c r="W92" s="237">
        <v>0</v>
      </c>
      <c r="X92" s="226">
        <v>2.7999999999999997E-2</v>
      </c>
    </row>
    <row r="93" spans="1:24" x14ac:dyDescent="0.3">
      <c r="A93" s="189">
        <v>31546</v>
      </c>
      <c r="B93" s="180" t="s">
        <v>403</v>
      </c>
      <c r="C93" s="236">
        <v>0</v>
      </c>
      <c r="D93" s="236">
        <v>0</v>
      </c>
      <c r="E93" s="236">
        <v>0</v>
      </c>
      <c r="F93" s="236">
        <v>0</v>
      </c>
      <c r="G93" s="236">
        <v>0</v>
      </c>
      <c r="H93" s="236">
        <v>0</v>
      </c>
      <c r="I93" s="236">
        <v>0</v>
      </c>
      <c r="J93" s="237">
        <v>0</v>
      </c>
      <c r="K93" s="236">
        <v>0</v>
      </c>
      <c r="L93" s="236">
        <v>0</v>
      </c>
      <c r="M93" s="236">
        <v>0</v>
      </c>
      <c r="N93" s="236">
        <v>0</v>
      </c>
      <c r="O93" s="223"/>
      <c r="P93" s="236">
        <v>0</v>
      </c>
      <c r="Q93" s="223"/>
      <c r="R93" s="236">
        <v>0</v>
      </c>
      <c r="S93" s="236">
        <v>0</v>
      </c>
      <c r="T93" s="236">
        <v>0</v>
      </c>
      <c r="U93" s="236">
        <v>0</v>
      </c>
      <c r="V93" s="236">
        <v>0</v>
      </c>
      <c r="W93" s="237">
        <v>0</v>
      </c>
      <c r="X93" s="226">
        <v>0</v>
      </c>
    </row>
    <row r="94" spans="1:24" x14ac:dyDescent="0.3">
      <c r="A94" s="189">
        <v>31551</v>
      </c>
      <c r="B94" s="180" t="s">
        <v>404</v>
      </c>
      <c r="C94" s="236">
        <v>0</v>
      </c>
      <c r="D94" s="236">
        <v>0</v>
      </c>
      <c r="E94" s="236">
        <v>0</v>
      </c>
      <c r="F94" s="236">
        <v>0</v>
      </c>
      <c r="G94" s="236">
        <v>0</v>
      </c>
      <c r="H94" s="236">
        <v>0</v>
      </c>
      <c r="I94" s="236">
        <v>0</v>
      </c>
      <c r="J94" s="237">
        <v>0</v>
      </c>
      <c r="K94" s="236">
        <v>0</v>
      </c>
      <c r="L94" s="236">
        <v>0</v>
      </c>
      <c r="M94" s="236">
        <v>0</v>
      </c>
      <c r="N94" s="236">
        <v>0</v>
      </c>
      <c r="O94" s="223"/>
      <c r="P94" s="236">
        <v>0</v>
      </c>
      <c r="Q94" s="223"/>
      <c r="R94" s="236">
        <v>0</v>
      </c>
      <c r="S94" s="236">
        <v>0</v>
      </c>
      <c r="T94" s="236">
        <v>0</v>
      </c>
      <c r="U94" s="236">
        <v>0</v>
      </c>
      <c r="V94" s="236">
        <v>0</v>
      </c>
      <c r="W94" s="237">
        <v>0</v>
      </c>
      <c r="X94" s="226">
        <v>0</v>
      </c>
    </row>
    <row r="95" spans="1:24" x14ac:dyDescent="0.3">
      <c r="A95" s="189">
        <v>31552</v>
      </c>
      <c r="B95" s="180" t="s">
        <v>405</v>
      </c>
      <c r="C95" s="236">
        <v>0</v>
      </c>
      <c r="D95" s="236">
        <v>0</v>
      </c>
      <c r="E95" s="236">
        <v>0</v>
      </c>
      <c r="F95" s="236">
        <v>0</v>
      </c>
      <c r="G95" s="236">
        <v>0</v>
      </c>
      <c r="H95" s="236">
        <v>0</v>
      </c>
      <c r="I95" s="236">
        <v>0</v>
      </c>
      <c r="J95" s="237">
        <v>0</v>
      </c>
      <c r="K95" s="236">
        <v>0</v>
      </c>
      <c r="L95" s="236">
        <v>0</v>
      </c>
      <c r="M95" s="236">
        <v>0</v>
      </c>
      <c r="N95" s="236">
        <v>0</v>
      </c>
      <c r="O95" s="223"/>
      <c r="P95" s="236">
        <v>0</v>
      </c>
      <c r="Q95" s="223"/>
      <c r="R95" s="236">
        <v>0</v>
      </c>
      <c r="S95" s="236">
        <v>0</v>
      </c>
      <c r="T95" s="236">
        <v>0</v>
      </c>
      <c r="U95" s="236">
        <v>0</v>
      </c>
      <c r="V95" s="236">
        <v>0</v>
      </c>
      <c r="W95" s="237">
        <v>0</v>
      </c>
      <c r="X95" s="226">
        <v>0</v>
      </c>
    </row>
    <row r="96" spans="1:24" x14ac:dyDescent="0.3">
      <c r="A96" s="189">
        <v>31553</v>
      </c>
      <c r="B96" s="180" t="s">
        <v>406</v>
      </c>
      <c r="C96" s="236">
        <v>0</v>
      </c>
      <c r="D96" s="236">
        <v>0</v>
      </c>
      <c r="E96" s="236">
        <v>0</v>
      </c>
      <c r="F96" s="236">
        <v>0</v>
      </c>
      <c r="G96" s="236">
        <v>0</v>
      </c>
      <c r="H96" s="236">
        <v>0</v>
      </c>
      <c r="I96" s="236">
        <v>0</v>
      </c>
      <c r="J96" s="237">
        <v>0</v>
      </c>
      <c r="K96" s="236">
        <v>0</v>
      </c>
      <c r="L96" s="236">
        <v>0</v>
      </c>
      <c r="M96" s="236">
        <v>0</v>
      </c>
      <c r="N96" s="236">
        <v>0</v>
      </c>
      <c r="O96" s="223"/>
      <c r="P96" s="236">
        <v>0</v>
      </c>
      <c r="Q96" s="223"/>
      <c r="R96" s="236">
        <v>0</v>
      </c>
      <c r="S96" s="236">
        <v>0</v>
      </c>
      <c r="T96" s="236">
        <v>0</v>
      </c>
      <c r="U96" s="236">
        <v>0</v>
      </c>
      <c r="V96" s="236">
        <v>0</v>
      </c>
      <c r="W96" s="237">
        <v>0</v>
      </c>
      <c r="X96" s="226">
        <v>0</v>
      </c>
    </row>
    <row r="97" spans="1:24" x14ac:dyDescent="0.3">
      <c r="A97" s="189">
        <v>31554</v>
      </c>
      <c r="B97" s="180" t="s">
        <v>407</v>
      </c>
      <c r="C97" s="236">
        <v>15495565.484999999</v>
      </c>
      <c r="D97" s="236">
        <v>0</v>
      </c>
      <c r="E97" s="236">
        <v>0</v>
      </c>
      <c r="F97" s="236">
        <v>0</v>
      </c>
      <c r="G97" s="236">
        <v>0</v>
      </c>
      <c r="H97" s="236">
        <v>15495565.484999999</v>
      </c>
      <c r="I97" s="236">
        <v>15495565.49</v>
      </c>
      <c r="J97" s="237">
        <v>0</v>
      </c>
      <c r="K97" s="236">
        <v>10029918.600000015</v>
      </c>
      <c r="L97" s="236">
        <v>433875.84</v>
      </c>
      <c r="M97" s="236">
        <v>0</v>
      </c>
      <c r="N97" s="236">
        <v>0</v>
      </c>
      <c r="O97" s="223"/>
      <c r="P97" s="236">
        <v>0</v>
      </c>
      <c r="Q97" s="223"/>
      <c r="R97" s="236">
        <v>0</v>
      </c>
      <c r="S97" s="236">
        <v>0</v>
      </c>
      <c r="T97" s="236">
        <v>0</v>
      </c>
      <c r="U97" s="236">
        <v>10463794.440000014</v>
      </c>
      <c r="V97" s="236">
        <v>10246856.52</v>
      </c>
      <c r="W97" s="237">
        <v>0</v>
      </c>
      <c r="X97" s="226">
        <v>2.7999999999999997E-2</v>
      </c>
    </row>
    <row r="98" spans="1:24" x14ac:dyDescent="0.3">
      <c r="A98" s="189">
        <v>31601</v>
      </c>
      <c r="B98" s="180" t="s">
        <v>408</v>
      </c>
      <c r="C98" s="236">
        <v>0</v>
      </c>
      <c r="D98" s="236">
        <v>0</v>
      </c>
      <c r="E98" s="236">
        <v>0</v>
      </c>
      <c r="F98" s="236">
        <v>0</v>
      </c>
      <c r="G98" s="236">
        <v>0</v>
      </c>
      <c r="H98" s="236">
        <v>0</v>
      </c>
      <c r="I98" s="236">
        <v>0</v>
      </c>
      <c r="J98" s="237">
        <v>0</v>
      </c>
      <c r="K98" s="236">
        <v>0</v>
      </c>
      <c r="L98" s="236">
        <v>0</v>
      </c>
      <c r="M98" s="236">
        <v>0</v>
      </c>
      <c r="N98" s="236">
        <v>0</v>
      </c>
      <c r="O98" s="223"/>
      <c r="P98" s="236">
        <v>0</v>
      </c>
      <c r="Q98" s="223"/>
      <c r="R98" s="236">
        <v>0</v>
      </c>
      <c r="S98" s="236">
        <v>0</v>
      </c>
      <c r="T98" s="236">
        <v>0</v>
      </c>
      <c r="U98" s="236">
        <v>0</v>
      </c>
      <c r="V98" s="236">
        <v>0</v>
      </c>
      <c r="W98" s="237">
        <v>0</v>
      </c>
      <c r="X98" s="226">
        <v>0</v>
      </c>
    </row>
    <row r="99" spans="1:24" x14ac:dyDescent="0.3">
      <c r="A99" s="189">
        <v>31617</v>
      </c>
      <c r="B99" s="180" t="s">
        <v>409</v>
      </c>
      <c r="C99" s="236">
        <v>0</v>
      </c>
      <c r="D99" s="236">
        <v>0</v>
      </c>
      <c r="E99" s="236">
        <v>0</v>
      </c>
      <c r="F99" s="236">
        <v>0</v>
      </c>
      <c r="G99" s="236">
        <v>0</v>
      </c>
      <c r="H99" s="236">
        <v>0</v>
      </c>
      <c r="I99" s="236">
        <v>0</v>
      </c>
      <c r="J99" s="237">
        <v>0</v>
      </c>
      <c r="K99" s="236">
        <v>0</v>
      </c>
      <c r="L99" s="236">
        <v>0</v>
      </c>
      <c r="M99" s="236">
        <v>0</v>
      </c>
      <c r="N99" s="236">
        <v>0</v>
      </c>
      <c r="O99" s="223"/>
      <c r="P99" s="236">
        <v>0</v>
      </c>
      <c r="Q99" s="223"/>
      <c r="R99" s="236">
        <v>0</v>
      </c>
      <c r="S99" s="236">
        <v>0</v>
      </c>
      <c r="T99" s="236">
        <v>0</v>
      </c>
      <c r="U99" s="236">
        <v>0</v>
      </c>
      <c r="V99" s="236">
        <v>0</v>
      </c>
      <c r="W99" s="237">
        <v>0</v>
      </c>
      <c r="X99" s="226">
        <v>0</v>
      </c>
    </row>
    <row r="100" spans="1:24" x14ac:dyDescent="0.3">
      <c r="A100" s="189">
        <v>31630</v>
      </c>
      <c r="B100" s="180" t="s">
        <v>410</v>
      </c>
      <c r="C100" s="236">
        <v>0</v>
      </c>
      <c r="D100" s="236">
        <v>0</v>
      </c>
      <c r="E100" s="236">
        <v>0</v>
      </c>
      <c r="F100" s="236">
        <v>0</v>
      </c>
      <c r="G100" s="236">
        <v>0</v>
      </c>
      <c r="H100" s="236">
        <v>0</v>
      </c>
      <c r="I100" s="236">
        <v>0</v>
      </c>
      <c r="J100" s="237">
        <v>0</v>
      </c>
      <c r="K100" s="236">
        <v>0</v>
      </c>
      <c r="L100" s="236">
        <v>0</v>
      </c>
      <c r="M100" s="236">
        <v>0</v>
      </c>
      <c r="N100" s="236">
        <v>0</v>
      </c>
      <c r="O100" s="223"/>
      <c r="P100" s="236">
        <v>0</v>
      </c>
      <c r="Q100" s="223"/>
      <c r="R100" s="236">
        <v>0</v>
      </c>
      <c r="S100" s="236">
        <v>0</v>
      </c>
      <c r="T100" s="236">
        <v>0</v>
      </c>
      <c r="U100" s="236">
        <v>0</v>
      </c>
      <c r="V100" s="236">
        <v>0</v>
      </c>
      <c r="W100" s="237">
        <v>0</v>
      </c>
      <c r="X100" s="226">
        <v>0</v>
      </c>
    </row>
    <row r="101" spans="1:24" x14ac:dyDescent="0.3">
      <c r="A101" s="189">
        <v>31631</v>
      </c>
      <c r="B101" s="180" t="s">
        <v>411</v>
      </c>
      <c r="C101" s="236">
        <v>0</v>
      </c>
      <c r="D101" s="236">
        <v>0</v>
      </c>
      <c r="E101" s="236">
        <v>0</v>
      </c>
      <c r="F101" s="236">
        <v>0</v>
      </c>
      <c r="G101" s="236">
        <v>0</v>
      </c>
      <c r="H101" s="236">
        <v>0</v>
      </c>
      <c r="I101" s="236">
        <v>0</v>
      </c>
      <c r="J101" s="237">
        <v>0</v>
      </c>
      <c r="K101" s="236">
        <v>0</v>
      </c>
      <c r="L101" s="236">
        <v>0</v>
      </c>
      <c r="M101" s="236">
        <v>0</v>
      </c>
      <c r="N101" s="236">
        <v>0</v>
      </c>
      <c r="O101" s="223"/>
      <c r="P101" s="236">
        <v>0</v>
      </c>
      <c r="Q101" s="223"/>
      <c r="R101" s="236">
        <v>0</v>
      </c>
      <c r="S101" s="236">
        <v>0</v>
      </c>
      <c r="T101" s="236">
        <v>0</v>
      </c>
      <c r="U101" s="236">
        <v>0</v>
      </c>
      <c r="V101" s="236">
        <v>0</v>
      </c>
      <c r="W101" s="237">
        <v>0</v>
      </c>
      <c r="X101" s="226">
        <v>0</v>
      </c>
    </row>
    <row r="102" spans="1:24" x14ac:dyDescent="0.3">
      <c r="A102" s="189">
        <v>31632</v>
      </c>
      <c r="B102" s="180" t="s">
        <v>412</v>
      </c>
      <c r="C102" s="236">
        <v>0</v>
      </c>
      <c r="D102" s="236">
        <v>0</v>
      </c>
      <c r="E102" s="236">
        <v>0</v>
      </c>
      <c r="F102" s="236">
        <v>0</v>
      </c>
      <c r="G102" s="236">
        <v>0</v>
      </c>
      <c r="H102" s="236">
        <v>0</v>
      </c>
      <c r="I102" s="236">
        <v>0</v>
      </c>
      <c r="J102" s="237">
        <v>0</v>
      </c>
      <c r="K102" s="236">
        <v>0</v>
      </c>
      <c r="L102" s="236">
        <v>0</v>
      </c>
      <c r="M102" s="236">
        <v>0</v>
      </c>
      <c r="N102" s="236">
        <v>0</v>
      </c>
      <c r="O102" s="223"/>
      <c r="P102" s="236">
        <v>0</v>
      </c>
      <c r="Q102" s="223"/>
      <c r="R102" s="236">
        <v>0</v>
      </c>
      <c r="S102" s="236">
        <v>0</v>
      </c>
      <c r="T102" s="236">
        <v>0</v>
      </c>
      <c r="U102" s="236">
        <v>0</v>
      </c>
      <c r="V102" s="236">
        <v>0</v>
      </c>
      <c r="W102" s="237">
        <v>0</v>
      </c>
      <c r="X102" s="226">
        <v>0</v>
      </c>
    </row>
    <row r="103" spans="1:24" x14ac:dyDescent="0.3">
      <c r="A103" s="189">
        <v>31633</v>
      </c>
      <c r="B103" s="180" t="s">
        <v>413</v>
      </c>
      <c r="C103" s="236">
        <v>0</v>
      </c>
      <c r="D103" s="236">
        <v>0</v>
      </c>
      <c r="E103" s="236">
        <v>0</v>
      </c>
      <c r="F103" s="236">
        <v>0</v>
      </c>
      <c r="G103" s="236">
        <v>0</v>
      </c>
      <c r="H103" s="236">
        <v>0</v>
      </c>
      <c r="I103" s="236">
        <v>0</v>
      </c>
      <c r="J103" s="237">
        <v>0</v>
      </c>
      <c r="K103" s="236">
        <v>0</v>
      </c>
      <c r="L103" s="236">
        <v>0</v>
      </c>
      <c r="M103" s="236">
        <v>0</v>
      </c>
      <c r="N103" s="236">
        <v>0</v>
      </c>
      <c r="O103" s="223"/>
      <c r="P103" s="236">
        <v>0</v>
      </c>
      <c r="Q103" s="223"/>
      <c r="R103" s="236">
        <v>0</v>
      </c>
      <c r="S103" s="236">
        <v>0</v>
      </c>
      <c r="T103" s="236">
        <v>0</v>
      </c>
      <c r="U103" s="236">
        <v>0</v>
      </c>
      <c r="V103" s="236">
        <v>0</v>
      </c>
      <c r="W103" s="237">
        <v>0</v>
      </c>
      <c r="X103" s="226">
        <v>0</v>
      </c>
    </row>
    <row r="104" spans="1:24" x14ac:dyDescent="0.3">
      <c r="A104" s="189">
        <v>31634</v>
      </c>
      <c r="B104" s="180" t="s">
        <v>414</v>
      </c>
      <c r="C104" s="236">
        <v>0</v>
      </c>
      <c r="D104" s="236">
        <v>0</v>
      </c>
      <c r="E104" s="236">
        <v>0</v>
      </c>
      <c r="F104" s="236">
        <v>0</v>
      </c>
      <c r="G104" s="236">
        <v>0</v>
      </c>
      <c r="H104" s="236">
        <v>0</v>
      </c>
      <c r="I104" s="236">
        <v>0</v>
      </c>
      <c r="J104" s="237">
        <v>0</v>
      </c>
      <c r="K104" s="236">
        <v>0</v>
      </c>
      <c r="L104" s="236">
        <v>0</v>
      </c>
      <c r="M104" s="236">
        <v>0</v>
      </c>
      <c r="N104" s="236">
        <v>0</v>
      </c>
      <c r="O104" s="223"/>
      <c r="P104" s="236">
        <v>0</v>
      </c>
      <c r="Q104" s="223"/>
      <c r="R104" s="236">
        <v>0</v>
      </c>
      <c r="S104" s="236">
        <v>0</v>
      </c>
      <c r="T104" s="236">
        <v>0</v>
      </c>
      <c r="U104" s="236">
        <v>0</v>
      </c>
      <c r="V104" s="236">
        <v>0</v>
      </c>
      <c r="W104" s="237">
        <v>0</v>
      </c>
      <c r="X104" s="226">
        <v>0</v>
      </c>
    </row>
    <row r="105" spans="1:24" x14ac:dyDescent="0.3">
      <c r="A105" s="189">
        <v>31640</v>
      </c>
      <c r="B105" s="180" t="s">
        <v>415</v>
      </c>
      <c r="C105" s="236">
        <v>26448498.799999997</v>
      </c>
      <c r="D105" s="236">
        <v>0</v>
      </c>
      <c r="E105" s="236">
        <v>0</v>
      </c>
      <c r="F105" s="236">
        <v>0</v>
      </c>
      <c r="G105" s="236">
        <v>0</v>
      </c>
      <c r="H105" s="236">
        <v>26448498.799999997</v>
      </c>
      <c r="I105" s="236">
        <v>26448498.800000001</v>
      </c>
      <c r="J105" s="237">
        <v>0</v>
      </c>
      <c r="K105" s="236">
        <v>11794161.239999993</v>
      </c>
      <c r="L105" s="236">
        <v>534259.68000000005</v>
      </c>
      <c r="M105" s="236">
        <v>0</v>
      </c>
      <c r="N105" s="236">
        <v>0</v>
      </c>
      <c r="O105" s="223"/>
      <c r="P105" s="236">
        <v>0</v>
      </c>
      <c r="Q105" s="223"/>
      <c r="R105" s="236">
        <v>0</v>
      </c>
      <c r="S105" s="236">
        <v>0</v>
      </c>
      <c r="T105" s="236">
        <v>0</v>
      </c>
      <c r="U105" s="236">
        <v>12328420.919999992</v>
      </c>
      <c r="V105" s="236">
        <v>12061291.08</v>
      </c>
      <c r="W105" s="237">
        <v>0</v>
      </c>
      <c r="X105" s="226">
        <v>2.0199999999999999E-2</v>
      </c>
    </row>
    <row r="106" spans="1:24" x14ac:dyDescent="0.3">
      <c r="A106" s="189">
        <v>31641</v>
      </c>
      <c r="B106" s="180" t="s">
        <v>416</v>
      </c>
      <c r="C106" s="236">
        <v>0</v>
      </c>
      <c r="D106" s="236">
        <v>0</v>
      </c>
      <c r="E106" s="236">
        <v>0</v>
      </c>
      <c r="F106" s="236">
        <v>0</v>
      </c>
      <c r="G106" s="236">
        <v>0</v>
      </c>
      <c r="H106" s="236">
        <v>0</v>
      </c>
      <c r="I106" s="236">
        <v>0</v>
      </c>
      <c r="J106" s="237">
        <v>0</v>
      </c>
      <c r="K106" s="236">
        <v>0</v>
      </c>
      <c r="L106" s="236">
        <v>0</v>
      </c>
      <c r="M106" s="236">
        <v>0</v>
      </c>
      <c r="N106" s="236">
        <v>0</v>
      </c>
      <c r="O106" s="223"/>
      <c r="P106" s="236">
        <v>0</v>
      </c>
      <c r="Q106" s="223"/>
      <c r="R106" s="236">
        <v>0</v>
      </c>
      <c r="S106" s="236">
        <v>0</v>
      </c>
      <c r="T106" s="236">
        <v>0</v>
      </c>
      <c r="U106" s="236">
        <v>0</v>
      </c>
      <c r="V106" s="236">
        <v>0</v>
      </c>
      <c r="W106" s="237">
        <v>0</v>
      </c>
      <c r="X106" s="226">
        <v>0</v>
      </c>
    </row>
    <row r="107" spans="1:24" x14ac:dyDescent="0.3">
      <c r="A107" s="189">
        <v>31642</v>
      </c>
      <c r="B107" s="180" t="s">
        <v>417</v>
      </c>
      <c r="C107" s="236">
        <v>0</v>
      </c>
      <c r="D107" s="236">
        <v>0</v>
      </c>
      <c r="E107" s="236">
        <v>0</v>
      </c>
      <c r="F107" s="236">
        <v>0</v>
      </c>
      <c r="G107" s="236">
        <v>0</v>
      </c>
      <c r="H107" s="236">
        <v>0</v>
      </c>
      <c r="I107" s="236">
        <v>0</v>
      </c>
      <c r="J107" s="237">
        <v>0</v>
      </c>
      <c r="K107" s="236">
        <v>0</v>
      </c>
      <c r="L107" s="236">
        <v>0</v>
      </c>
      <c r="M107" s="236">
        <v>0</v>
      </c>
      <c r="N107" s="236">
        <v>0</v>
      </c>
      <c r="O107" s="223"/>
      <c r="P107" s="236">
        <v>0</v>
      </c>
      <c r="Q107" s="223"/>
      <c r="R107" s="236">
        <v>0</v>
      </c>
      <c r="S107" s="236">
        <v>0</v>
      </c>
      <c r="T107" s="236">
        <v>0</v>
      </c>
      <c r="U107" s="236">
        <v>0</v>
      </c>
      <c r="V107" s="236">
        <v>0</v>
      </c>
      <c r="W107" s="237">
        <v>0</v>
      </c>
      <c r="X107" s="226">
        <v>0</v>
      </c>
    </row>
    <row r="108" spans="1:24" x14ac:dyDescent="0.3">
      <c r="A108" s="189">
        <v>31643</v>
      </c>
      <c r="B108" s="180" t="s">
        <v>418</v>
      </c>
      <c r="C108" s="236">
        <v>0</v>
      </c>
      <c r="D108" s="236">
        <v>0</v>
      </c>
      <c r="E108" s="236">
        <v>0</v>
      </c>
      <c r="F108" s="236">
        <v>0</v>
      </c>
      <c r="G108" s="236">
        <v>0</v>
      </c>
      <c r="H108" s="236">
        <v>0</v>
      </c>
      <c r="I108" s="236">
        <v>0</v>
      </c>
      <c r="J108" s="237">
        <v>0</v>
      </c>
      <c r="K108" s="236">
        <v>0</v>
      </c>
      <c r="L108" s="236">
        <v>0</v>
      </c>
      <c r="M108" s="236">
        <v>0</v>
      </c>
      <c r="N108" s="236">
        <v>0</v>
      </c>
      <c r="O108" s="223"/>
      <c r="P108" s="236">
        <v>0</v>
      </c>
      <c r="Q108" s="223"/>
      <c r="R108" s="236">
        <v>0</v>
      </c>
      <c r="S108" s="236">
        <v>0</v>
      </c>
      <c r="T108" s="236">
        <v>0</v>
      </c>
      <c r="U108" s="236">
        <v>0</v>
      </c>
      <c r="V108" s="236">
        <v>0</v>
      </c>
      <c r="W108" s="237">
        <v>0</v>
      </c>
      <c r="X108" s="226">
        <v>0</v>
      </c>
    </row>
    <row r="109" spans="1:24" x14ac:dyDescent="0.3">
      <c r="A109" s="189">
        <v>31644</v>
      </c>
      <c r="B109" s="180" t="s">
        <v>419</v>
      </c>
      <c r="C109" s="236">
        <v>5865811.79</v>
      </c>
      <c r="D109" s="236">
        <v>0</v>
      </c>
      <c r="E109" s="236">
        <v>0</v>
      </c>
      <c r="F109" s="236">
        <v>0</v>
      </c>
      <c r="G109" s="236">
        <v>0</v>
      </c>
      <c r="H109" s="236">
        <v>5865811.79</v>
      </c>
      <c r="I109" s="236">
        <v>5865811.79</v>
      </c>
      <c r="J109" s="237">
        <v>0</v>
      </c>
      <c r="K109" s="236">
        <v>4399680.9099999964</v>
      </c>
      <c r="L109" s="236">
        <v>112623.6</v>
      </c>
      <c r="M109" s="236">
        <v>0</v>
      </c>
      <c r="N109" s="236">
        <v>0</v>
      </c>
      <c r="O109" s="223"/>
      <c r="P109" s="236">
        <v>0</v>
      </c>
      <c r="Q109" s="223"/>
      <c r="R109" s="236">
        <v>0</v>
      </c>
      <c r="S109" s="236">
        <v>0</v>
      </c>
      <c r="T109" s="236">
        <v>0</v>
      </c>
      <c r="U109" s="236">
        <v>4512304.5099999961</v>
      </c>
      <c r="V109" s="236">
        <v>4455992.71</v>
      </c>
      <c r="W109" s="237">
        <v>0</v>
      </c>
      <c r="X109" s="226">
        <v>1.9199999999999998E-2</v>
      </c>
    </row>
    <row r="110" spans="1:24" x14ac:dyDescent="0.3">
      <c r="A110" s="189">
        <v>31645</v>
      </c>
      <c r="B110" s="180" t="s">
        <v>420</v>
      </c>
      <c r="C110" s="236">
        <v>1694847.9500000002</v>
      </c>
      <c r="D110" s="236">
        <v>0</v>
      </c>
      <c r="E110" s="236">
        <v>0</v>
      </c>
      <c r="F110" s="236">
        <v>0</v>
      </c>
      <c r="G110" s="236">
        <v>0</v>
      </c>
      <c r="H110" s="236">
        <v>1694847.9500000002</v>
      </c>
      <c r="I110" s="236">
        <v>1694847.95</v>
      </c>
      <c r="J110" s="237">
        <v>0</v>
      </c>
      <c r="K110" s="236">
        <v>1278883.3199999977</v>
      </c>
      <c r="L110" s="236">
        <v>32541.119999999999</v>
      </c>
      <c r="M110" s="236">
        <v>0</v>
      </c>
      <c r="N110" s="236">
        <v>0</v>
      </c>
      <c r="O110" s="223"/>
      <c r="P110" s="236">
        <v>0</v>
      </c>
      <c r="Q110" s="223"/>
      <c r="R110" s="236">
        <v>0</v>
      </c>
      <c r="S110" s="236">
        <v>0</v>
      </c>
      <c r="T110" s="236">
        <v>0</v>
      </c>
      <c r="U110" s="236">
        <v>1311424.4399999978</v>
      </c>
      <c r="V110" s="236">
        <v>1295153.8799999999</v>
      </c>
      <c r="W110" s="237">
        <v>0</v>
      </c>
      <c r="X110" s="226">
        <v>1.9199999999999998E-2</v>
      </c>
    </row>
    <row r="111" spans="1:24" x14ac:dyDescent="0.3">
      <c r="A111" s="189">
        <v>31646</v>
      </c>
      <c r="B111" s="180" t="s">
        <v>421</v>
      </c>
      <c r="C111" s="236">
        <v>0</v>
      </c>
      <c r="D111" s="236">
        <v>0</v>
      </c>
      <c r="E111" s="236">
        <v>0</v>
      </c>
      <c r="F111" s="236">
        <v>0</v>
      </c>
      <c r="G111" s="236">
        <v>0</v>
      </c>
      <c r="H111" s="236">
        <v>0</v>
      </c>
      <c r="I111" s="236">
        <v>0</v>
      </c>
      <c r="J111" s="237">
        <v>0</v>
      </c>
      <c r="K111" s="236">
        <v>0</v>
      </c>
      <c r="L111" s="236">
        <v>0</v>
      </c>
      <c r="M111" s="236">
        <v>0</v>
      </c>
      <c r="N111" s="236">
        <v>0</v>
      </c>
      <c r="O111" s="223"/>
      <c r="P111" s="236">
        <v>0</v>
      </c>
      <c r="Q111" s="223"/>
      <c r="R111" s="236">
        <v>0</v>
      </c>
      <c r="S111" s="236">
        <v>0</v>
      </c>
      <c r="T111" s="236">
        <v>0</v>
      </c>
      <c r="U111" s="236">
        <v>0</v>
      </c>
      <c r="V111" s="236">
        <v>0</v>
      </c>
      <c r="W111" s="237">
        <v>0</v>
      </c>
      <c r="X111" s="226">
        <v>0</v>
      </c>
    </row>
    <row r="112" spans="1:24" x14ac:dyDescent="0.3">
      <c r="A112" s="189">
        <v>31647</v>
      </c>
      <c r="B112" s="180" t="s">
        <v>422</v>
      </c>
      <c r="C112" s="236">
        <v>765494.25000000023</v>
      </c>
      <c r="D112" s="236">
        <v>0</v>
      </c>
      <c r="E112" s="236">
        <v>-37591.32</v>
      </c>
      <c r="F112" s="236">
        <v>0</v>
      </c>
      <c r="G112" s="236">
        <v>0</v>
      </c>
      <c r="H112" s="236">
        <v>727902.93000000028</v>
      </c>
      <c r="I112" s="236">
        <v>736139.37</v>
      </c>
      <c r="J112" s="237">
        <v>0</v>
      </c>
      <c r="K112" s="236">
        <v>312572.24000000005</v>
      </c>
      <c r="L112" s="236">
        <v>105366.11</v>
      </c>
      <c r="M112" s="236">
        <v>-37591.32</v>
      </c>
      <c r="N112" s="236">
        <v>0</v>
      </c>
      <c r="O112" s="223"/>
      <c r="P112" s="236">
        <v>0</v>
      </c>
      <c r="Q112" s="223"/>
      <c r="R112" s="236">
        <v>0</v>
      </c>
      <c r="S112" s="236">
        <v>0</v>
      </c>
      <c r="T112" s="236">
        <v>0</v>
      </c>
      <c r="U112" s="236">
        <v>380347.03</v>
      </c>
      <c r="V112" s="236">
        <v>336339.82</v>
      </c>
      <c r="W112" s="237">
        <v>0</v>
      </c>
      <c r="X112" s="226">
        <v>0.14300000000000002</v>
      </c>
    </row>
    <row r="113" spans="1:24" x14ac:dyDescent="0.3">
      <c r="A113" s="189">
        <v>31651</v>
      </c>
      <c r="B113" s="180" t="s">
        <v>423</v>
      </c>
      <c r="C113" s="236">
        <v>0</v>
      </c>
      <c r="D113" s="236">
        <v>0</v>
      </c>
      <c r="E113" s="236">
        <v>0</v>
      </c>
      <c r="F113" s="236">
        <v>0</v>
      </c>
      <c r="G113" s="236">
        <v>0</v>
      </c>
      <c r="H113" s="236">
        <v>0</v>
      </c>
      <c r="I113" s="236">
        <v>0</v>
      </c>
      <c r="J113" s="237">
        <v>0</v>
      </c>
      <c r="K113" s="236">
        <v>0</v>
      </c>
      <c r="L113" s="236">
        <v>0</v>
      </c>
      <c r="M113" s="236">
        <v>0</v>
      </c>
      <c r="N113" s="236">
        <v>0</v>
      </c>
      <c r="O113" s="223"/>
      <c r="P113" s="236">
        <v>0</v>
      </c>
      <c r="Q113" s="223"/>
      <c r="R113" s="236">
        <v>0</v>
      </c>
      <c r="S113" s="236">
        <v>0</v>
      </c>
      <c r="T113" s="236">
        <v>0</v>
      </c>
      <c r="U113" s="236">
        <v>0</v>
      </c>
      <c r="V113" s="236">
        <v>0</v>
      </c>
      <c r="W113" s="237">
        <v>0</v>
      </c>
      <c r="X113" s="226">
        <v>0</v>
      </c>
    </row>
    <row r="114" spans="1:24" x14ac:dyDescent="0.3">
      <c r="A114" s="189">
        <v>31652</v>
      </c>
      <c r="B114" s="180" t="s">
        <v>424</v>
      </c>
      <c r="C114" s="236">
        <v>0</v>
      </c>
      <c r="D114" s="236">
        <v>0</v>
      </c>
      <c r="E114" s="236">
        <v>0</v>
      </c>
      <c r="F114" s="236">
        <v>0</v>
      </c>
      <c r="G114" s="236">
        <v>0</v>
      </c>
      <c r="H114" s="236">
        <v>0</v>
      </c>
      <c r="I114" s="236">
        <v>0</v>
      </c>
      <c r="J114" s="237">
        <v>0</v>
      </c>
      <c r="K114" s="236">
        <v>0</v>
      </c>
      <c r="L114" s="236">
        <v>0</v>
      </c>
      <c r="M114" s="236">
        <v>0</v>
      </c>
      <c r="N114" s="236">
        <v>0</v>
      </c>
      <c r="O114" s="223"/>
      <c r="P114" s="236">
        <v>0</v>
      </c>
      <c r="Q114" s="223"/>
      <c r="R114" s="236">
        <v>0</v>
      </c>
      <c r="S114" s="236">
        <v>0</v>
      </c>
      <c r="T114" s="236">
        <v>0</v>
      </c>
      <c r="U114" s="236">
        <v>0</v>
      </c>
      <c r="V114" s="236">
        <v>0</v>
      </c>
      <c r="W114" s="237">
        <v>0</v>
      </c>
      <c r="X114" s="226">
        <v>0</v>
      </c>
    </row>
    <row r="115" spans="1:24" x14ac:dyDescent="0.3">
      <c r="A115" s="189">
        <v>31653</v>
      </c>
      <c r="B115" s="180" t="s">
        <v>425</v>
      </c>
      <c r="C115" s="236">
        <v>0</v>
      </c>
      <c r="D115" s="236">
        <v>0</v>
      </c>
      <c r="E115" s="236">
        <v>0</v>
      </c>
      <c r="F115" s="236">
        <v>0</v>
      </c>
      <c r="G115" s="236">
        <v>0</v>
      </c>
      <c r="H115" s="236">
        <v>0</v>
      </c>
      <c r="I115" s="236">
        <v>0</v>
      </c>
      <c r="J115" s="237">
        <v>0</v>
      </c>
      <c r="K115" s="236">
        <v>0</v>
      </c>
      <c r="L115" s="236">
        <v>0</v>
      </c>
      <c r="M115" s="236">
        <v>0</v>
      </c>
      <c r="N115" s="236">
        <v>0</v>
      </c>
      <c r="O115" s="223"/>
      <c r="P115" s="236">
        <v>0</v>
      </c>
      <c r="Q115" s="223"/>
      <c r="R115" s="236">
        <v>0</v>
      </c>
      <c r="S115" s="236">
        <v>0</v>
      </c>
      <c r="T115" s="236">
        <v>0</v>
      </c>
      <c r="U115" s="236">
        <v>0</v>
      </c>
      <c r="V115" s="236">
        <v>0</v>
      </c>
      <c r="W115" s="237">
        <v>0</v>
      </c>
      <c r="X115" s="226">
        <v>0</v>
      </c>
    </row>
    <row r="116" spans="1:24" x14ac:dyDescent="0.3">
      <c r="A116" s="189">
        <v>31654</v>
      </c>
      <c r="B116" s="180" t="s">
        <v>426</v>
      </c>
      <c r="C116" s="236">
        <v>687934.36</v>
      </c>
      <c r="D116" s="236">
        <v>0</v>
      </c>
      <c r="E116" s="236">
        <v>0</v>
      </c>
      <c r="F116" s="236">
        <v>0</v>
      </c>
      <c r="G116" s="236">
        <v>0</v>
      </c>
      <c r="H116" s="236">
        <v>687934.36</v>
      </c>
      <c r="I116" s="236">
        <v>687934.36</v>
      </c>
      <c r="J116" s="237">
        <v>0</v>
      </c>
      <c r="K116" s="236">
        <v>377528.43999999983</v>
      </c>
      <c r="L116" s="236">
        <v>13208.28</v>
      </c>
      <c r="M116" s="236">
        <v>0</v>
      </c>
      <c r="N116" s="236">
        <v>0</v>
      </c>
      <c r="O116" s="223"/>
      <c r="P116" s="236">
        <v>0</v>
      </c>
      <c r="Q116" s="223"/>
      <c r="R116" s="236">
        <v>0</v>
      </c>
      <c r="S116" s="236">
        <v>0</v>
      </c>
      <c r="T116" s="236">
        <v>0</v>
      </c>
      <c r="U116" s="236">
        <v>390736.71999999986</v>
      </c>
      <c r="V116" s="236">
        <v>384132.58</v>
      </c>
      <c r="W116" s="237">
        <v>0</v>
      </c>
      <c r="X116" s="226">
        <v>1.9199999999999998E-2</v>
      </c>
    </row>
    <row r="117" spans="1:24" x14ac:dyDescent="0.3">
      <c r="A117" s="189">
        <v>31700</v>
      </c>
      <c r="B117" s="180" t="s">
        <v>427</v>
      </c>
      <c r="C117" s="236">
        <v>5602918.4799999967</v>
      </c>
      <c r="D117" s="236">
        <v>0</v>
      </c>
      <c r="E117" s="236">
        <v>0</v>
      </c>
      <c r="F117" s="236">
        <v>0</v>
      </c>
      <c r="G117" s="236">
        <v>0</v>
      </c>
      <c r="H117" s="236">
        <v>5602918.4799999967</v>
      </c>
      <c r="I117" s="236">
        <v>5602918.4800000004</v>
      </c>
      <c r="J117" s="237">
        <v>0</v>
      </c>
      <c r="K117" s="236">
        <v>1504338.839999988</v>
      </c>
      <c r="L117" s="236">
        <v>156881.76</v>
      </c>
      <c r="M117" s="236">
        <v>0</v>
      </c>
      <c r="N117" s="236">
        <v>0</v>
      </c>
      <c r="O117" s="223"/>
      <c r="P117" s="236">
        <v>0</v>
      </c>
      <c r="Q117" s="223"/>
      <c r="R117" s="236">
        <v>0</v>
      </c>
      <c r="S117" s="236">
        <v>0</v>
      </c>
      <c r="T117" s="236">
        <v>0</v>
      </c>
      <c r="U117" s="236">
        <v>1661220.599999988</v>
      </c>
      <c r="V117" s="236">
        <v>1582779.72</v>
      </c>
      <c r="W117" s="237">
        <v>0</v>
      </c>
      <c r="X117" s="226">
        <v>2.7999999999999997E-2</v>
      </c>
    </row>
    <row r="118" spans="1:24" x14ac:dyDescent="0.3">
      <c r="A118" s="189">
        <v>34028</v>
      </c>
      <c r="B118" s="180" t="s">
        <v>428</v>
      </c>
      <c r="C118" s="236">
        <v>0</v>
      </c>
      <c r="D118" s="236">
        <v>0</v>
      </c>
      <c r="E118" s="236">
        <v>0</v>
      </c>
      <c r="F118" s="236">
        <v>0</v>
      </c>
      <c r="G118" s="236">
        <v>0</v>
      </c>
      <c r="H118" s="236">
        <v>0</v>
      </c>
      <c r="I118" s="236">
        <v>0</v>
      </c>
      <c r="J118" s="237">
        <v>0</v>
      </c>
      <c r="K118" s="236">
        <v>0</v>
      </c>
      <c r="L118" s="236">
        <v>0</v>
      </c>
      <c r="M118" s="236">
        <v>0</v>
      </c>
      <c r="N118" s="236">
        <v>0</v>
      </c>
      <c r="O118" s="223"/>
      <c r="P118" s="236">
        <v>0</v>
      </c>
      <c r="Q118" s="223"/>
      <c r="R118" s="236">
        <v>0</v>
      </c>
      <c r="S118" s="236">
        <v>0</v>
      </c>
      <c r="T118" s="236">
        <v>0</v>
      </c>
      <c r="U118" s="236">
        <v>0</v>
      </c>
      <c r="V118" s="236">
        <v>0</v>
      </c>
      <c r="W118" s="237">
        <v>0</v>
      </c>
      <c r="X118" s="226">
        <v>0</v>
      </c>
    </row>
    <row r="119" spans="1:24" x14ac:dyDescent="0.3">
      <c r="A119" s="189">
        <v>34030</v>
      </c>
      <c r="B119" s="180" t="s">
        <v>429</v>
      </c>
      <c r="C119" s="236">
        <v>1592891.05</v>
      </c>
      <c r="D119" s="236">
        <v>0</v>
      </c>
      <c r="E119" s="236">
        <v>0</v>
      </c>
      <c r="F119" s="236">
        <v>0</v>
      </c>
      <c r="G119" s="236">
        <v>0</v>
      </c>
      <c r="H119" s="236">
        <v>1592891.05</v>
      </c>
      <c r="I119" s="236">
        <v>1592891.05</v>
      </c>
      <c r="J119" s="237">
        <v>0</v>
      </c>
      <c r="K119" s="236">
        <v>0</v>
      </c>
      <c r="L119" s="236">
        <v>0</v>
      </c>
      <c r="M119" s="236">
        <v>0</v>
      </c>
      <c r="N119" s="236">
        <v>0</v>
      </c>
      <c r="O119" s="223"/>
      <c r="P119" s="236">
        <v>0</v>
      </c>
      <c r="Q119" s="223"/>
      <c r="R119" s="236">
        <v>0</v>
      </c>
      <c r="S119" s="236">
        <v>0</v>
      </c>
      <c r="T119" s="236">
        <v>0</v>
      </c>
      <c r="U119" s="236">
        <v>0</v>
      </c>
      <c r="V119" s="236">
        <v>0</v>
      </c>
      <c r="W119" s="237">
        <v>0</v>
      </c>
      <c r="X119" s="226">
        <v>0</v>
      </c>
    </row>
    <row r="120" spans="1:24" x14ac:dyDescent="0.3">
      <c r="A120" s="189">
        <v>34042</v>
      </c>
      <c r="B120" s="180" t="s">
        <v>430</v>
      </c>
      <c r="C120" s="236">
        <v>0</v>
      </c>
      <c r="D120" s="236">
        <v>0</v>
      </c>
      <c r="E120" s="236">
        <v>0</v>
      </c>
      <c r="F120" s="236">
        <v>0</v>
      </c>
      <c r="G120" s="236">
        <v>0</v>
      </c>
      <c r="H120" s="236">
        <v>0</v>
      </c>
      <c r="I120" s="236">
        <v>0</v>
      </c>
      <c r="J120" s="237">
        <v>0</v>
      </c>
      <c r="K120" s="236">
        <v>0</v>
      </c>
      <c r="L120" s="236">
        <v>0</v>
      </c>
      <c r="M120" s="236">
        <v>0</v>
      </c>
      <c r="N120" s="236">
        <v>0</v>
      </c>
      <c r="O120" s="223"/>
      <c r="P120" s="236">
        <v>0</v>
      </c>
      <c r="Q120" s="223"/>
      <c r="R120" s="236">
        <v>0</v>
      </c>
      <c r="S120" s="236">
        <v>0</v>
      </c>
      <c r="T120" s="236">
        <v>0</v>
      </c>
      <c r="U120" s="236">
        <v>0</v>
      </c>
      <c r="V120" s="236">
        <v>0</v>
      </c>
      <c r="W120" s="237">
        <v>0</v>
      </c>
      <c r="X120" s="226">
        <v>0</v>
      </c>
    </row>
    <row r="121" spans="1:24" x14ac:dyDescent="0.3">
      <c r="A121" s="189">
        <v>34081</v>
      </c>
      <c r="B121" s="180" t="s">
        <v>431</v>
      </c>
      <c r="C121" s="236">
        <v>18197341.469999999</v>
      </c>
      <c r="D121" s="236">
        <v>0</v>
      </c>
      <c r="E121" s="236">
        <v>0</v>
      </c>
      <c r="F121" s="236">
        <v>0</v>
      </c>
      <c r="G121" s="236">
        <v>0</v>
      </c>
      <c r="H121" s="236">
        <v>18197341.469999999</v>
      </c>
      <c r="I121" s="236">
        <v>18197341.469999999</v>
      </c>
      <c r="J121" s="237">
        <v>0</v>
      </c>
      <c r="K121" s="236">
        <v>0</v>
      </c>
      <c r="L121" s="236">
        <v>0</v>
      </c>
      <c r="M121" s="236">
        <v>0</v>
      </c>
      <c r="N121" s="236">
        <v>0</v>
      </c>
      <c r="O121" s="223"/>
      <c r="P121" s="236">
        <v>0</v>
      </c>
      <c r="Q121" s="223"/>
      <c r="R121" s="236">
        <v>0</v>
      </c>
      <c r="S121" s="236">
        <v>0</v>
      </c>
      <c r="T121" s="236">
        <v>0</v>
      </c>
      <c r="U121" s="236">
        <v>0</v>
      </c>
      <c r="V121" s="236">
        <v>0</v>
      </c>
      <c r="W121" s="237">
        <v>0</v>
      </c>
      <c r="X121" s="226">
        <v>0</v>
      </c>
    </row>
    <row r="122" spans="1:24" x14ac:dyDescent="0.3">
      <c r="A122" s="189">
        <v>34099</v>
      </c>
      <c r="B122" s="180" t="s">
        <v>432</v>
      </c>
      <c r="C122" s="236">
        <v>174163367.94</v>
      </c>
      <c r="D122" s="236">
        <v>15362126.26</v>
      </c>
      <c r="E122" s="236">
        <v>0</v>
      </c>
      <c r="F122" s="236">
        <v>0</v>
      </c>
      <c r="G122" s="236">
        <v>0</v>
      </c>
      <c r="H122" s="236">
        <v>189525494.19999999</v>
      </c>
      <c r="I122" s="236">
        <v>175345069.96000001</v>
      </c>
      <c r="J122" s="237">
        <v>0</v>
      </c>
      <c r="K122" s="236">
        <v>0</v>
      </c>
      <c r="L122" s="236">
        <v>0</v>
      </c>
      <c r="M122" s="236">
        <v>0</v>
      </c>
      <c r="N122" s="236">
        <v>0</v>
      </c>
      <c r="O122" s="223"/>
      <c r="P122" s="236">
        <v>0</v>
      </c>
      <c r="Q122" s="223"/>
      <c r="R122" s="236">
        <v>0</v>
      </c>
      <c r="S122" s="236">
        <v>0</v>
      </c>
      <c r="T122" s="236">
        <v>0</v>
      </c>
      <c r="U122" s="236">
        <v>0</v>
      </c>
      <c r="V122" s="236">
        <v>0</v>
      </c>
      <c r="W122" s="237">
        <v>0</v>
      </c>
      <c r="X122" s="226">
        <v>0</v>
      </c>
    </row>
    <row r="123" spans="1:24" x14ac:dyDescent="0.3">
      <c r="A123" s="189">
        <v>34120</v>
      </c>
      <c r="B123" s="180" t="s">
        <v>433</v>
      </c>
      <c r="C123" s="236">
        <v>0</v>
      </c>
      <c r="D123" s="236">
        <v>0</v>
      </c>
      <c r="E123" s="236">
        <v>0</v>
      </c>
      <c r="F123" s="236">
        <v>0</v>
      </c>
      <c r="G123" s="236">
        <v>0</v>
      </c>
      <c r="H123" s="236">
        <v>0</v>
      </c>
      <c r="I123" s="236">
        <v>0</v>
      </c>
      <c r="J123" s="237">
        <v>0</v>
      </c>
      <c r="K123" s="236">
        <v>0</v>
      </c>
      <c r="L123" s="236">
        <v>0</v>
      </c>
      <c r="M123" s="236">
        <v>0</v>
      </c>
      <c r="N123" s="236">
        <v>0</v>
      </c>
      <c r="O123" s="223"/>
      <c r="P123" s="236">
        <v>0</v>
      </c>
      <c r="Q123" s="223"/>
      <c r="R123" s="236">
        <v>0</v>
      </c>
      <c r="S123" s="236">
        <v>0</v>
      </c>
      <c r="T123" s="236">
        <v>0</v>
      </c>
      <c r="U123" s="236">
        <v>0</v>
      </c>
      <c r="V123" s="236">
        <v>0</v>
      </c>
      <c r="W123" s="237">
        <v>0</v>
      </c>
      <c r="X123" s="226">
        <v>2.2000000000000002E-2</v>
      </c>
    </row>
    <row r="124" spans="1:24" x14ac:dyDescent="0.3">
      <c r="A124" s="189">
        <v>34128</v>
      </c>
      <c r="B124" s="180" t="s">
        <v>434</v>
      </c>
      <c r="C124" s="236">
        <v>0</v>
      </c>
      <c r="D124" s="236">
        <v>0</v>
      </c>
      <c r="E124" s="236">
        <v>0</v>
      </c>
      <c r="F124" s="236">
        <v>0</v>
      </c>
      <c r="G124" s="236">
        <v>0</v>
      </c>
      <c r="H124" s="236">
        <v>0</v>
      </c>
      <c r="I124" s="236">
        <v>0</v>
      </c>
      <c r="J124" s="237">
        <v>0</v>
      </c>
      <c r="K124" s="236">
        <v>0</v>
      </c>
      <c r="L124" s="236">
        <v>0</v>
      </c>
      <c r="M124" s="236">
        <v>0</v>
      </c>
      <c r="N124" s="236">
        <v>0</v>
      </c>
      <c r="O124" s="223"/>
      <c r="P124" s="236">
        <v>0</v>
      </c>
      <c r="Q124" s="223"/>
      <c r="R124" s="236">
        <v>0</v>
      </c>
      <c r="S124" s="236">
        <v>0</v>
      </c>
      <c r="T124" s="236">
        <v>0</v>
      </c>
      <c r="U124" s="236">
        <v>0</v>
      </c>
      <c r="V124" s="236">
        <v>0</v>
      </c>
      <c r="W124" s="237">
        <v>0</v>
      </c>
      <c r="X124" s="226">
        <v>0</v>
      </c>
    </row>
    <row r="125" spans="1:24" x14ac:dyDescent="0.3">
      <c r="A125" s="189">
        <v>34130</v>
      </c>
      <c r="B125" s="180" t="s">
        <v>435</v>
      </c>
      <c r="C125" s="236">
        <v>112232113.92</v>
      </c>
      <c r="D125" s="236">
        <v>0</v>
      </c>
      <c r="E125" s="236">
        <v>0</v>
      </c>
      <c r="F125" s="236">
        <v>0</v>
      </c>
      <c r="G125" s="236">
        <v>0</v>
      </c>
      <c r="H125" s="236">
        <v>112232113.92</v>
      </c>
      <c r="I125" s="236">
        <v>112232113.92</v>
      </c>
      <c r="J125" s="237">
        <v>0</v>
      </c>
      <c r="K125" s="236">
        <v>27560672.960000008</v>
      </c>
      <c r="L125" s="236">
        <v>4152588.24</v>
      </c>
      <c r="M125" s="236">
        <v>0</v>
      </c>
      <c r="N125" s="236">
        <v>0</v>
      </c>
      <c r="O125" s="223"/>
      <c r="P125" s="236">
        <v>0</v>
      </c>
      <c r="Q125" s="223"/>
      <c r="R125" s="236">
        <v>0</v>
      </c>
      <c r="S125" s="236">
        <v>0</v>
      </c>
      <c r="T125" s="236">
        <v>0</v>
      </c>
      <c r="U125" s="236">
        <v>31713261.20000001</v>
      </c>
      <c r="V125" s="236">
        <v>29636967.079999998</v>
      </c>
      <c r="W125" s="237">
        <v>0</v>
      </c>
      <c r="X125" s="226">
        <v>3.7000000000000005E-2</v>
      </c>
    </row>
    <row r="126" spans="1:24" x14ac:dyDescent="0.3">
      <c r="A126" s="189">
        <v>34131</v>
      </c>
      <c r="B126" s="180" t="s">
        <v>436</v>
      </c>
      <c r="C126" s="236">
        <v>21253120.770000003</v>
      </c>
      <c r="D126" s="236">
        <v>0</v>
      </c>
      <c r="E126" s="236">
        <v>0</v>
      </c>
      <c r="F126" s="236">
        <v>0</v>
      </c>
      <c r="G126" s="236">
        <v>0</v>
      </c>
      <c r="H126" s="236">
        <v>21253120.770000003</v>
      </c>
      <c r="I126" s="236">
        <v>21253120.77</v>
      </c>
      <c r="J126" s="237">
        <v>0</v>
      </c>
      <c r="K126" s="236">
        <v>9609725.6199999861</v>
      </c>
      <c r="L126" s="236">
        <v>1041402.96</v>
      </c>
      <c r="M126" s="236">
        <v>0</v>
      </c>
      <c r="N126" s="236">
        <v>0</v>
      </c>
      <c r="O126" s="223"/>
      <c r="P126" s="236">
        <v>0</v>
      </c>
      <c r="Q126" s="223"/>
      <c r="R126" s="236">
        <v>0</v>
      </c>
      <c r="S126" s="236">
        <v>0</v>
      </c>
      <c r="T126" s="236">
        <v>0</v>
      </c>
      <c r="U126" s="236">
        <v>10651128.579999987</v>
      </c>
      <c r="V126" s="236">
        <v>10130427.1</v>
      </c>
      <c r="W126" s="237">
        <v>0</v>
      </c>
      <c r="X126" s="226">
        <v>4.9000000000000002E-2</v>
      </c>
    </row>
    <row r="127" spans="1:24" x14ac:dyDescent="0.3">
      <c r="A127" s="189">
        <v>34132</v>
      </c>
      <c r="B127" s="180" t="s">
        <v>437</v>
      </c>
      <c r="C127" s="236">
        <v>27131136.169999998</v>
      </c>
      <c r="D127" s="236">
        <v>0</v>
      </c>
      <c r="E127" s="236">
        <v>0</v>
      </c>
      <c r="F127" s="236">
        <v>0</v>
      </c>
      <c r="G127" s="236">
        <v>0</v>
      </c>
      <c r="H127" s="236">
        <v>27131136.169999998</v>
      </c>
      <c r="I127" s="236">
        <v>27131136.170000002</v>
      </c>
      <c r="J127" s="237">
        <v>0</v>
      </c>
      <c r="K127" s="236">
        <v>14552664.960000016</v>
      </c>
      <c r="L127" s="236">
        <v>1150360.2</v>
      </c>
      <c r="M127" s="236">
        <v>0</v>
      </c>
      <c r="N127" s="236">
        <v>0</v>
      </c>
      <c r="O127" s="223"/>
      <c r="P127" s="236">
        <v>0</v>
      </c>
      <c r="Q127" s="223"/>
      <c r="R127" s="236">
        <v>0</v>
      </c>
      <c r="S127" s="236">
        <v>0</v>
      </c>
      <c r="T127" s="236">
        <v>0</v>
      </c>
      <c r="U127" s="236">
        <v>15703025.160000015</v>
      </c>
      <c r="V127" s="236">
        <v>15127845.060000001</v>
      </c>
      <c r="W127" s="237">
        <v>0</v>
      </c>
      <c r="X127" s="226">
        <v>4.24E-2</v>
      </c>
    </row>
    <row r="128" spans="1:24" x14ac:dyDescent="0.3">
      <c r="A128" s="189">
        <v>34133</v>
      </c>
      <c r="B128" s="180" t="s">
        <v>438</v>
      </c>
      <c r="C128" s="236">
        <v>656349.29</v>
      </c>
      <c r="D128" s="236">
        <v>0</v>
      </c>
      <c r="E128" s="236">
        <v>0</v>
      </c>
      <c r="F128" s="236">
        <v>0</v>
      </c>
      <c r="G128" s="236">
        <v>0</v>
      </c>
      <c r="H128" s="236">
        <v>656349.29</v>
      </c>
      <c r="I128" s="236">
        <v>656349.29</v>
      </c>
      <c r="J128" s="237">
        <v>0</v>
      </c>
      <c r="K128" s="236">
        <v>75171.190000000031</v>
      </c>
      <c r="L128" s="236">
        <v>27829.200000000001</v>
      </c>
      <c r="M128" s="236">
        <v>0</v>
      </c>
      <c r="N128" s="236">
        <v>0</v>
      </c>
      <c r="O128" s="223"/>
      <c r="P128" s="236">
        <v>0</v>
      </c>
      <c r="Q128" s="223"/>
      <c r="R128" s="236">
        <v>0</v>
      </c>
      <c r="S128" s="236">
        <v>0</v>
      </c>
      <c r="T128" s="236">
        <v>0</v>
      </c>
      <c r="U128" s="236">
        <v>103000.39000000003</v>
      </c>
      <c r="V128" s="236">
        <v>89085.79</v>
      </c>
      <c r="W128" s="237">
        <v>0</v>
      </c>
      <c r="X128" s="226">
        <v>4.24E-2</v>
      </c>
    </row>
    <row r="129" spans="1:24" x14ac:dyDescent="0.3">
      <c r="A129" s="189">
        <v>34134</v>
      </c>
      <c r="B129" s="180" t="s">
        <v>439</v>
      </c>
      <c r="C129" s="236">
        <v>242333.96</v>
      </c>
      <c r="D129" s="236">
        <v>0</v>
      </c>
      <c r="E129" s="236">
        <v>0</v>
      </c>
      <c r="F129" s="236">
        <v>0</v>
      </c>
      <c r="G129" s="236">
        <v>0</v>
      </c>
      <c r="H129" s="236">
        <v>242333.96</v>
      </c>
      <c r="I129" s="236">
        <v>242333.96</v>
      </c>
      <c r="J129" s="237">
        <v>0</v>
      </c>
      <c r="K129" s="236">
        <v>-73139.029999999941</v>
      </c>
      <c r="L129" s="236">
        <v>14661.24</v>
      </c>
      <c r="M129" s="236">
        <v>0</v>
      </c>
      <c r="N129" s="236">
        <v>0</v>
      </c>
      <c r="O129" s="223"/>
      <c r="P129" s="236">
        <v>0</v>
      </c>
      <c r="Q129" s="223"/>
      <c r="R129" s="236">
        <v>0</v>
      </c>
      <c r="S129" s="236">
        <v>0</v>
      </c>
      <c r="T129" s="236">
        <v>0</v>
      </c>
      <c r="U129" s="236">
        <v>-58477.789999999943</v>
      </c>
      <c r="V129" s="236">
        <v>-65808.41</v>
      </c>
      <c r="W129" s="237">
        <v>0</v>
      </c>
      <c r="X129" s="226">
        <v>6.0499999999999998E-2</v>
      </c>
    </row>
    <row r="130" spans="1:24" x14ac:dyDescent="0.3">
      <c r="A130" s="189">
        <v>34135</v>
      </c>
      <c r="B130" s="180" t="s">
        <v>440</v>
      </c>
      <c r="C130" s="236">
        <v>793114.26</v>
      </c>
      <c r="D130" s="236">
        <v>0</v>
      </c>
      <c r="E130" s="236">
        <v>0</v>
      </c>
      <c r="F130" s="236">
        <v>0</v>
      </c>
      <c r="G130" s="236">
        <v>0</v>
      </c>
      <c r="H130" s="236">
        <v>793114.26</v>
      </c>
      <c r="I130" s="236">
        <v>793114.26</v>
      </c>
      <c r="J130" s="237">
        <v>0</v>
      </c>
      <c r="K130" s="236">
        <v>-27676.379999999997</v>
      </c>
      <c r="L130" s="236">
        <v>38545.32</v>
      </c>
      <c r="M130" s="236">
        <v>0</v>
      </c>
      <c r="N130" s="236">
        <v>0</v>
      </c>
      <c r="O130" s="223"/>
      <c r="P130" s="236">
        <v>0</v>
      </c>
      <c r="Q130" s="223"/>
      <c r="R130" s="236">
        <v>0</v>
      </c>
      <c r="S130" s="236">
        <v>0</v>
      </c>
      <c r="T130" s="236">
        <v>0</v>
      </c>
      <c r="U130" s="236">
        <v>10868.940000000002</v>
      </c>
      <c r="V130" s="236">
        <v>-8403.7199999999993</v>
      </c>
      <c r="W130" s="237">
        <v>0</v>
      </c>
      <c r="X130" s="226">
        <v>4.8600000000000004E-2</v>
      </c>
    </row>
    <row r="131" spans="1:24" x14ac:dyDescent="0.3">
      <c r="A131" s="189">
        <v>34136</v>
      </c>
      <c r="B131" s="180" t="s">
        <v>441</v>
      </c>
      <c r="C131" s="236">
        <v>2656231.54</v>
      </c>
      <c r="D131" s="236">
        <v>0</v>
      </c>
      <c r="E131" s="236">
        <v>0</v>
      </c>
      <c r="F131" s="236">
        <v>0</v>
      </c>
      <c r="G131" s="236">
        <v>0</v>
      </c>
      <c r="H131" s="236">
        <v>2656231.54</v>
      </c>
      <c r="I131" s="236">
        <v>2656231.54</v>
      </c>
      <c r="J131" s="237">
        <v>0</v>
      </c>
      <c r="K131" s="236">
        <v>695087.72000000114</v>
      </c>
      <c r="L131" s="236">
        <v>96155.64</v>
      </c>
      <c r="M131" s="236">
        <v>0</v>
      </c>
      <c r="N131" s="236">
        <v>0</v>
      </c>
      <c r="O131" s="223"/>
      <c r="P131" s="236">
        <v>0</v>
      </c>
      <c r="Q131" s="223"/>
      <c r="R131" s="236">
        <v>0</v>
      </c>
      <c r="S131" s="236">
        <v>0</v>
      </c>
      <c r="T131" s="236">
        <v>0</v>
      </c>
      <c r="U131" s="236">
        <v>791243.36000000115</v>
      </c>
      <c r="V131" s="236">
        <v>743165.54</v>
      </c>
      <c r="W131" s="237">
        <v>0</v>
      </c>
      <c r="X131" s="226">
        <v>3.6200000000000003E-2</v>
      </c>
    </row>
    <row r="132" spans="1:24" x14ac:dyDescent="0.3">
      <c r="A132" s="189">
        <v>34141</v>
      </c>
      <c r="B132" s="180" t="s">
        <v>442</v>
      </c>
      <c r="C132" s="236">
        <v>0</v>
      </c>
      <c r="D132" s="236">
        <v>0</v>
      </c>
      <c r="E132" s="236">
        <v>0</v>
      </c>
      <c r="F132" s="236">
        <v>0</v>
      </c>
      <c r="G132" s="236">
        <v>0</v>
      </c>
      <c r="H132" s="236">
        <v>0</v>
      </c>
      <c r="I132" s="236">
        <v>0</v>
      </c>
      <c r="J132" s="237">
        <v>0</v>
      </c>
      <c r="K132" s="236">
        <v>0</v>
      </c>
      <c r="L132" s="236">
        <v>0</v>
      </c>
      <c r="M132" s="236">
        <v>0</v>
      </c>
      <c r="N132" s="236">
        <v>0</v>
      </c>
      <c r="O132" s="223"/>
      <c r="P132" s="236">
        <v>0</v>
      </c>
      <c r="Q132" s="223"/>
      <c r="R132" s="236">
        <v>0</v>
      </c>
      <c r="S132" s="236">
        <v>0</v>
      </c>
      <c r="T132" s="236">
        <v>0</v>
      </c>
      <c r="U132" s="236">
        <v>0</v>
      </c>
      <c r="V132" s="236">
        <v>0</v>
      </c>
      <c r="W132" s="237">
        <v>0</v>
      </c>
      <c r="X132" s="226">
        <v>0</v>
      </c>
    </row>
    <row r="133" spans="1:24" x14ac:dyDescent="0.3">
      <c r="A133" s="189">
        <v>34142</v>
      </c>
      <c r="B133" s="180" t="s">
        <v>443</v>
      </c>
      <c r="C133" s="236">
        <v>0</v>
      </c>
      <c r="D133" s="236">
        <v>0</v>
      </c>
      <c r="E133" s="236">
        <v>0</v>
      </c>
      <c r="F133" s="236">
        <v>0</v>
      </c>
      <c r="G133" s="236">
        <v>0</v>
      </c>
      <c r="H133" s="236">
        <v>0</v>
      </c>
      <c r="I133" s="236">
        <v>0</v>
      </c>
      <c r="J133" s="237">
        <v>0</v>
      </c>
      <c r="K133" s="236">
        <v>0</v>
      </c>
      <c r="L133" s="236">
        <v>0</v>
      </c>
      <c r="M133" s="236">
        <v>0</v>
      </c>
      <c r="N133" s="236">
        <v>0</v>
      </c>
      <c r="O133" s="223"/>
      <c r="P133" s="236">
        <v>0</v>
      </c>
      <c r="Q133" s="223"/>
      <c r="R133" s="236">
        <v>0</v>
      </c>
      <c r="S133" s="236">
        <v>0</v>
      </c>
      <c r="T133" s="236">
        <v>0</v>
      </c>
      <c r="U133" s="236">
        <v>0</v>
      </c>
      <c r="V133" s="236">
        <v>0</v>
      </c>
      <c r="W133" s="237">
        <v>0</v>
      </c>
      <c r="X133" s="226">
        <v>0</v>
      </c>
    </row>
    <row r="134" spans="1:24" x14ac:dyDescent="0.3">
      <c r="A134" s="189">
        <v>34143</v>
      </c>
      <c r="B134" s="180" t="s">
        <v>444</v>
      </c>
      <c r="C134" s="236">
        <v>2290548.98</v>
      </c>
      <c r="D134" s="236">
        <v>0</v>
      </c>
      <c r="E134" s="236">
        <v>0</v>
      </c>
      <c r="F134" s="236">
        <v>0</v>
      </c>
      <c r="G134" s="236">
        <v>0</v>
      </c>
      <c r="H134" s="236">
        <v>2290548.98</v>
      </c>
      <c r="I134" s="236">
        <v>2290548.98</v>
      </c>
      <c r="J134" s="237">
        <v>0</v>
      </c>
      <c r="K134" s="236">
        <v>1537836.1399999992</v>
      </c>
      <c r="L134" s="236">
        <v>78565.8</v>
      </c>
      <c r="M134" s="236">
        <v>0</v>
      </c>
      <c r="N134" s="236">
        <v>0</v>
      </c>
      <c r="O134" s="223"/>
      <c r="P134" s="236">
        <v>0</v>
      </c>
      <c r="Q134" s="223"/>
      <c r="R134" s="236">
        <v>0</v>
      </c>
      <c r="S134" s="236">
        <v>0</v>
      </c>
      <c r="T134" s="236">
        <v>0</v>
      </c>
      <c r="U134" s="236">
        <v>1616401.9399999992</v>
      </c>
      <c r="V134" s="236">
        <v>1577119.04</v>
      </c>
      <c r="W134" s="237">
        <v>0</v>
      </c>
      <c r="X134" s="226">
        <v>3.4300000000000004E-2</v>
      </c>
    </row>
    <row r="135" spans="1:24" x14ac:dyDescent="0.3">
      <c r="A135" s="189">
        <v>34144</v>
      </c>
      <c r="B135" s="180" t="s">
        <v>445</v>
      </c>
      <c r="C135" s="236">
        <v>3335882.55</v>
      </c>
      <c r="D135" s="236">
        <v>0</v>
      </c>
      <c r="E135" s="236">
        <v>0</v>
      </c>
      <c r="F135" s="236">
        <v>0</v>
      </c>
      <c r="G135" s="236">
        <v>0</v>
      </c>
      <c r="H135" s="236">
        <v>3335882.55</v>
      </c>
      <c r="I135" s="236">
        <v>3335882.55</v>
      </c>
      <c r="J135" s="237">
        <v>0</v>
      </c>
      <c r="K135" s="236">
        <v>1049697.2600000002</v>
      </c>
      <c r="L135" s="236">
        <v>112752.84</v>
      </c>
      <c r="M135" s="236">
        <v>0</v>
      </c>
      <c r="N135" s="236">
        <v>0</v>
      </c>
      <c r="O135" s="223"/>
      <c r="P135" s="236">
        <v>0</v>
      </c>
      <c r="Q135" s="223"/>
      <c r="R135" s="236">
        <v>0</v>
      </c>
      <c r="S135" s="236">
        <v>0</v>
      </c>
      <c r="T135" s="236">
        <v>0</v>
      </c>
      <c r="U135" s="236">
        <v>1162450.1000000003</v>
      </c>
      <c r="V135" s="236">
        <v>1106073.68</v>
      </c>
      <c r="W135" s="237">
        <v>0</v>
      </c>
      <c r="X135" s="226">
        <v>3.3799999999999997E-2</v>
      </c>
    </row>
    <row r="136" spans="1:24" x14ac:dyDescent="0.3">
      <c r="A136" s="189">
        <v>34145</v>
      </c>
      <c r="B136" s="180" t="s">
        <v>446</v>
      </c>
      <c r="C136" s="236">
        <v>0</v>
      </c>
      <c r="D136" s="236">
        <v>0</v>
      </c>
      <c r="E136" s="236">
        <v>0</v>
      </c>
      <c r="F136" s="236">
        <v>0</v>
      </c>
      <c r="G136" s="236">
        <v>0</v>
      </c>
      <c r="H136" s="236">
        <v>0</v>
      </c>
      <c r="I136" s="236">
        <v>0</v>
      </c>
      <c r="J136" s="237">
        <v>0</v>
      </c>
      <c r="K136" s="236">
        <v>0</v>
      </c>
      <c r="L136" s="236">
        <v>0</v>
      </c>
      <c r="M136" s="236">
        <v>0</v>
      </c>
      <c r="N136" s="236">
        <v>0</v>
      </c>
      <c r="O136" s="223"/>
      <c r="P136" s="236">
        <v>0</v>
      </c>
      <c r="Q136" s="223"/>
      <c r="R136" s="236">
        <v>0</v>
      </c>
      <c r="S136" s="236">
        <v>0</v>
      </c>
      <c r="T136" s="236">
        <v>0</v>
      </c>
      <c r="U136" s="236">
        <v>0</v>
      </c>
      <c r="V136" s="236">
        <v>0</v>
      </c>
      <c r="W136" s="237">
        <v>0</v>
      </c>
      <c r="X136" s="226">
        <v>2.2000000000000002E-2</v>
      </c>
    </row>
    <row r="137" spans="1:24" x14ac:dyDescent="0.3">
      <c r="A137" s="189">
        <v>34146</v>
      </c>
      <c r="B137" s="180" t="s">
        <v>447</v>
      </c>
      <c r="C137" s="236">
        <v>0</v>
      </c>
      <c r="D137" s="236">
        <v>0</v>
      </c>
      <c r="E137" s="236">
        <v>0</v>
      </c>
      <c r="F137" s="236">
        <v>0</v>
      </c>
      <c r="G137" s="236">
        <v>0</v>
      </c>
      <c r="H137" s="236">
        <v>0</v>
      </c>
      <c r="I137" s="236">
        <v>0</v>
      </c>
      <c r="J137" s="237">
        <v>0</v>
      </c>
      <c r="K137" s="236">
        <v>0</v>
      </c>
      <c r="L137" s="236">
        <v>0</v>
      </c>
      <c r="M137" s="236">
        <v>0</v>
      </c>
      <c r="N137" s="236">
        <v>0</v>
      </c>
      <c r="O137" s="223"/>
      <c r="P137" s="236">
        <v>0</v>
      </c>
      <c r="Q137" s="223"/>
      <c r="R137" s="236">
        <v>0</v>
      </c>
      <c r="S137" s="236">
        <v>0</v>
      </c>
      <c r="T137" s="236">
        <v>0</v>
      </c>
      <c r="U137" s="236">
        <v>0</v>
      </c>
      <c r="V137" s="236">
        <v>0</v>
      </c>
      <c r="W137" s="237">
        <v>0</v>
      </c>
      <c r="X137" s="226">
        <v>2.2000000000000002E-2</v>
      </c>
    </row>
    <row r="138" spans="1:24" x14ac:dyDescent="0.3">
      <c r="A138" s="189">
        <v>34180</v>
      </c>
      <c r="B138" s="180" t="s">
        <v>448</v>
      </c>
      <c r="C138" s="236">
        <v>193028877.69000003</v>
      </c>
      <c r="D138" s="236">
        <v>0</v>
      </c>
      <c r="E138" s="236">
        <v>0</v>
      </c>
      <c r="F138" s="236">
        <v>0</v>
      </c>
      <c r="G138" s="236">
        <v>0</v>
      </c>
      <c r="H138" s="236">
        <v>193028877.69000003</v>
      </c>
      <c r="I138" s="236">
        <v>193028877.69</v>
      </c>
      <c r="J138" s="237">
        <v>0</v>
      </c>
      <c r="K138" s="236">
        <v>67242114.899999991</v>
      </c>
      <c r="L138" s="236">
        <v>5752260.5999999996</v>
      </c>
      <c r="M138" s="236">
        <v>0</v>
      </c>
      <c r="N138" s="236">
        <v>0</v>
      </c>
      <c r="O138" s="223"/>
      <c r="P138" s="236">
        <v>0</v>
      </c>
      <c r="Q138" s="223"/>
      <c r="R138" s="236">
        <v>0</v>
      </c>
      <c r="S138" s="236">
        <v>0</v>
      </c>
      <c r="T138" s="236">
        <v>0</v>
      </c>
      <c r="U138" s="236">
        <v>72994375.499999985</v>
      </c>
      <c r="V138" s="236">
        <v>70118245.200000003</v>
      </c>
      <c r="W138" s="237">
        <v>0</v>
      </c>
      <c r="X138" s="226">
        <v>2.98E-2</v>
      </c>
    </row>
    <row r="139" spans="1:24" x14ac:dyDescent="0.3">
      <c r="A139" s="189">
        <v>34181</v>
      </c>
      <c r="B139" s="180" t="s">
        <v>449</v>
      </c>
      <c r="C139" s="236">
        <v>53101275.780000016</v>
      </c>
      <c r="D139" s="236">
        <v>0</v>
      </c>
      <c r="E139" s="236">
        <v>0</v>
      </c>
      <c r="F139" s="236">
        <v>0</v>
      </c>
      <c r="G139" s="236">
        <v>0</v>
      </c>
      <c r="H139" s="236">
        <v>53101275.780000016</v>
      </c>
      <c r="I139" s="236">
        <v>53101275.780000001</v>
      </c>
      <c r="J139" s="237">
        <v>0</v>
      </c>
      <c r="K139" s="236">
        <v>28571969.029999975</v>
      </c>
      <c r="L139" s="236">
        <v>2601962.52</v>
      </c>
      <c r="M139" s="236">
        <v>0</v>
      </c>
      <c r="N139" s="236">
        <v>0</v>
      </c>
      <c r="O139" s="223"/>
      <c r="P139" s="236">
        <v>0</v>
      </c>
      <c r="Q139" s="223"/>
      <c r="R139" s="236">
        <v>0</v>
      </c>
      <c r="S139" s="236">
        <v>0</v>
      </c>
      <c r="T139" s="236">
        <v>0</v>
      </c>
      <c r="U139" s="236">
        <v>31173931.549999975</v>
      </c>
      <c r="V139" s="236">
        <v>29872950.289999999</v>
      </c>
      <c r="W139" s="237">
        <v>0</v>
      </c>
      <c r="X139" s="226">
        <v>4.9000000000000002E-2</v>
      </c>
    </row>
    <row r="140" spans="1:24" x14ac:dyDescent="0.3">
      <c r="A140" s="189">
        <v>34182</v>
      </c>
      <c r="B140" s="180" t="s">
        <v>450</v>
      </c>
      <c r="C140" s="236">
        <v>2342155.2899999996</v>
      </c>
      <c r="D140" s="236">
        <v>0</v>
      </c>
      <c r="E140" s="236">
        <v>0</v>
      </c>
      <c r="F140" s="236">
        <v>0</v>
      </c>
      <c r="G140" s="236">
        <v>0</v>
      </c>
      <c r="H140" s="236">
        <v>2342155.2899999996</v>
      </c>
      <c r="I140" s="236">
        <v>2342155.29</v>
      </c>
      <c r="J140" s="237">
        <v>0</v>
      </c>
      <c r="K140" s="236">
        <v>1331510.5799999984</v>
      </c>
      <c r="L140" s="236">
        <v>52932.72</v>
      </c>
      <c r="M140" s="236">
        <v>0</v>
      </c>
      <c r="N140" s="236">
        <v>0</v>
      </c>
      <c r="O140" s="223"/>
      <c r="P140" s="236">
        <v>0</v>
      </c>
      <c r="Q140" s="223"/>
      <c r="R140" s="236">
        <v>0</v>
      </c>
      <c r="S140" s="236">
        <v>0</v>
      </c>
      <c r="T140" s="236">
        <v>0</v>
      </c>
      <c r="U140" s="236">
        <v>1384443.2999999984</v>
      </c>
      <c r="V140" s="236">
        <v>1357976.94</v>
      </c>
      <c r="W140" s="237">
        <v>0</v>
      </c>
      <c r="X140" s="226">
        <v>2.2599999999999999E-2</v>
      </c>
    </row>
    <row r="141" spans="1:24" x14ac:dyDescent="0.3">
      <c r="A141" s="189">
        <v>34183</v>
      </c>
      <c r="B141" s="180" t="s">
        <v>451</v>
      </c>
      <c r="C141" s="236">
        <v>10708676.690000001</v>
      </c>
      <c r="D141" s="236">
        <v>0</v>
      </c>
      <c r="E141" s="236">
        <v>0</v>
      </c>
      <c r="F141" s="236">
        <v>0</v>
      </c>
      <c r="G141" s="236">
        <v>0</v>
      </c>
      <c r="H141" s="236">
        <v>10708676.690000001</v>
      </c>
      <c r="I141" s="236">
        <v>10708676.689999999</v>
      </c>
      <c r="J141" s="237">
        <v>0</v>
      </c>
      <c r="K141" s="236">
        <v>6000960.3099999996</v>
      </c>
      <c r="L141" s="236">
        <v>243087</v>
      </c>
      <c r="M141" s="236">
        <v>0</v>
      </c>
      <c r="N141" s="236">
        <v>0</v>
      </c>
      <c r="O141" s="223"/>
      <c r="P141" s="236">
        <v>0</v>
      </c>
      <c r="Q141" s="223"/>
      <c r="R141" s="236">
        <v>0</v>
      </c>
      <c r="S141" s="236">
        <v>0</v>
      </c>
      <c r="T141" s="236">
        <v>0</v>
      </c>
      <c r="U141" s="236">
        <v>6244047.3099999996</v>
      </c>
      <c r="V141" s="236">
        <v>6122503.8099999996</v>
      </c>
      <c r="W141" s="237">
        <v>0</v>
      </c>
      <c r="X141" s="226">
        <v>2.2700000000000001E-2</v>
      </c>
    </row>
    <row r="142" spans="1:24" x14ac:dyDescent="0.3">
      <c r="A142" s="189">
        <v>34184</v>
      </c>
      <c r="B142" s="180" t="s">
        <v>452</v>
      </c>
      <c r="C142" s="236">
        <v>5812062.1499999994</v>
      </c>
      <c r="D142" s="236">
        <v>0</v>
      </c>
      <c r="E142" s="236">
        <v>0</v>
      </c>
      <c r="F142" s="236">
        <v>0</v>
      </c>
      <c r="G142" s="236">
        <v>0</v>
      </c>
      <c r="H142" s="236">
        <v>5812062.1499999994</v>
      </c>
      <c r="I142" s="236">
        <v>5812062.1500000004</v>
      </c>
      <c r="J142" s="237">
        <v>0</v>
      </c>
      <c r="K142" s="236">
        <v>2397493.3800000036</v>
      </c>
      <c r="L142" s="236">
        <v>159250.56</v>
      </c>
      <c r="M142" s="236">
        <v>0</v>
      </c>
      <c r="N142" s="236">
        <v>0</v>
      </c>
      <c r="O142" s="223"/>
      <c r="P142" s="236">
        <v>0</v>
      </c>
      <c r="Q142" s="223"/>
      <c r="R142" s="236">
        <v>0</v>
      </c>
      <c r="S142" s="236">
        <v>0</v>
      </c>
      <c r="T142" s="236">
        <v>0</v>
      </c>
      <c r="U142" s="236">
        <v>2556743.9400000037</v>
      </c>
      <c r="V142" s="236">
        <v>2477118.66</v>
      </c>
      <c r="W142" s="237">
        <v>0</v>
      </c>
      <c r="X142" s="226">
        <v>2.7400000000000001E-2</v>
      </c>
    </row>
    <row r="143" spans="1:24" x14ac:dyDescent="0.3">
      <c r="A143" s="189">
        <v>34185</v>
      </c>
      <c r="B143" s="180" t="s">
        <v>453</v>
      </c>
      <c r="C143" s="236">
        <v>5746580.1100000003</v>
      </c>
      <c r="D143" s="236">
        <v>0</v>
      </c>
      <c r="E143" s="236">
        <v>0</v>
      </c>
      <c r="F143" s="236">
        <v>0</v>
      </c>
      <c r="G143" s="236">
        <v>0</v>
      </c>
      <c r="H143" s="236">
        <v>5746580.1100000003</v>
      </c>
      <c r="I143" s="236">
        <v>5746580.1100000003</v>
      </c>
      <c r="J143" s="237">
        <v>0</v>
      </c>
      <c r="K143" s="236">
        <v>2424266.6999999988</v>
      </c>
      <c r="L143" s="236">
        <v>156306.96</v>
      </c>
      <c r="M143" s="236">
        <v>0</v>
      </c>
      <c r="N143" s="236">
        <v>0</v>
      </c>
      <c r="O143" s="223"/>
      <c r="P143" s="236">
        <v>0</v>
      </c>
      <c r="Q143" s="223"/>
      <c r="R143" s="236">
        <v>0</v>
      </c>
      <c r="S143" s="236">
        <v>0</v>
      </c>
      <c r="T143" s="236">
        <v>0</v>
      </c>
      <c r="U143" s="236">
        <v>2580573.6599999988</v>
      </c>
      <c r="V143" s="236">
        <v>2502420.1800000002</v>
      </c>
      <c r="W143" s="237">
        <v>0</v>
      </c>
      <c r="X143" s="226">
        <v>2.7200000000000002E-2</v>
      </c>
    </row>
    <row r="144" spans="1:24" x14ac:dyDescent="0.3">
      <c r="A144" s="189">
        <v>34186</v>
      </c>
      <c r="B144" s="180" t="s">
        <v>454</v>
      </c>
      <c r="C144" s="236">
        <v>13374554.050000001</v>
      </c>
      <c r="D144" s="236">
        <v>1291111.07</v>
      </c>
      <c r="E144" s="236">
        <v>-258222.22</v>
      </c>
      <c r="F144" s="236">
        <v>0</v>
      </c>
      <c r="G144" s="236">
        <v>0</v>
      </c>
      <c r="H144" s="236">
        <v>14407442.9</v>
      </c>
      <c r="I144" s="236">
        <v>13593049.77</v>
      </c>
      <c r="J144" s="237">
        <v>0</v>
      </c>
      <c r="K144" s="236">
        <v>4266581.8700000066</v>
      </c>
      <c r="L144" s="236">
        <v>396287.85</v>
      </c>
      <c r="M144" s="236">
        <v>-258222.22</v>
      </c>
      <c r="N144" s="236">
        <v>-108888.9</v>
      </c>
      <c r="O144" s="223"/>
      <c r="P144" s="236">
        <v>0</v>
      </c>
      <c r="Q144" s="223"/>
      <c r="R144" s="236">
        <v>0</v>
      </c>
      <c r="S144" s="236">
        <v>0</v>
      </c>
      <c r="T144" s="236">
        <v>0</v>
      </c>
      <c r="U144" s="236">
        <v>4295758.6000000061</v>
      </c>
      <c r="V144" s="236">
        <v>4353951.88</v>
      </c>
      <c r="W144" s="237">
        <v>0</v>
      </c>
      <c r="X144" s="226">
        <v>2.9300000000000003E-2</v>
      </c>
    </row>
    <row r="145" spans="1:24" x14ac:dyDescent="0.3">
      <c r="A145" s="189">
        <v>34198</v>
      </c>
      <c r="B145" s="180" t="s">
        <v>455</v>
      </c>
      <c r="C145" s="236">
        <v>0</v>
      </c>
      <c r="D145" s="236">
        <v>0</v>
      </c>
      <c r="E145" s="236">
        <v>0</v>
      </c>
      <c r="F145" s="236">
        <v>0</v>
      </c>
      <c r="G145" s="236">
        <v>0</v>
      </c>
      <c r="H145" s="236">
        <v>0</v>
      </c>
      <c r="I145" s="236">
        <v>0</v>
      </c>
      <c r="J145" s="237">
        <v>0</v>
      </c>
      <c r="K145" s="236">
        <v>0</v>
      </c>
      <c r="L145" s="236">
        <v>0</v>
      </c>
      <c r="M145" s="236">
        <v>0</v>
      </c>
      <c r="N145" s="236">
        <v>0</v>
      </c>
      <c r="O145" s="223"/>
      <c r="P145" s="236">
        <v>0</v>
      </c>
      <c r="Q145" s="223"/>
      <c r="R145" s="236">
        <v>0</v>
      </c>
      <c r="S145" s="236">
        <v>0</v>
      </c>
      <c r="T145" s="236">
        <v>0</v>
      </c>
      <c r="U145" s="236">
        <v>0</v>
      </c>
      <c r="V145" s="236">
        <v>0</v>
      </c>
      <c r="W145" s="237">
        <v>0</v>
      </c>
      <c r="X145" s="226">
        <v>3.3300000000000003E-2</v>
      </c>
    </row>
    <row r="146" spans="1:24" x14ac:dyDescent="0.3">
      <c r="A146" s="189">
        <v>34199</v>
      </c>
      <c r="B146" s="180" t="s">
        <v>456</v>
      </c>
      <c r="C146" s="236">
        <v>470718920.08000004</v>
      </c>
      <c r="D146" s="236">
        <v>0</v>
      </c>
      <c r="E146" s="236">
        <v>0</v>
      </c>
      <c r="F146" s="236">
        <v>0</v>
      </c>
      <c r="G146" s="236">
        <v>0</v>
      </c>
      <c r="H146" s="236">
        <v>470718920.08000004</v>
      </c>
      <c r="I146" s="236">
        <v>470718920.07999998</v>
      </c>
      <c r="J146" s="237">
        <v>0</v>
      </c>
      <c r="K146" s="236">
        <v>54082009.740000002</v>
      </c>
      <c r="L146" s="236">
        <v>15863227.560000001</v>
      </c>
      <c r="M146" s="236">
        <v>0</v>
      </c>
      <c r="N146" s="236">
        <v>0</v>
      </c>
      <c r="O146" s="223"/>
      <c r="P146" s="236">
        <v>0</v>
      </c>
      <c r="Q146" s="223"/>
      <c r="R146" s="236">
        <v>0</v>
      </c>
      <c r="S146" s="236">
        <v>0</v>
      </c>
      <c r="T146" s="236">
        <v>0</v>
      </c>
      <c r="U146" s="236">
        <v>69945237.299999997</v>
      </c>
      <c r="V146" s="236">
        <v>62013623.520000003</v>
      </c>
      <c r="W146" s="237">
        <v>0</v>
      </c>
      <c r="X146" s="226">
        <v>3.3700000000000001E-2</v>
      </c>
    </row>
    <row r="147" spans="1:24" x14ac:dyDescent="0.3">
      <c r="A147" s="189">
        <v>34220</v>
      </c>
      <c r="B147" s="180" t="s">
        <v>457</v>
      </c>
      <c r="C147" s="236">
        <v>0</v>
      </c>
      <c r="D147" s="236">
        <v>53790116.170000002</v>
      </c>
      <c r="E147" s="236">
        <v>0</v>
      </c>
      <c r="F147" s="236">
        <v>0</v>
      </c>
      <c r="G147" s="236">
        <v>0</v>
      </c>
      <c r="H147" s="236">
        <v>53790116.170000002</v>
      </c>
      <c r="I147" s="236">
        <v>36099210.57</v>
      </c>
      <c r="J147" s="237">
        <v>0</v>
      </c>
      <c r="K147" s="236">
        <v>0</v>
      </c>
      <c r="L147" s="236">
        <v>761749.3</v>
      </c>
      <c r="M147" s="236">
        <v>0</v>
      </c>
      <c r="N147" s="236">
        <v>0</v>
      </c>
      <c r="O147" s="223"/>
      <c r="P147" s="236">
        <v>0</v>
      </c>
      <c r="Q147" s="223"/>
      <c r="R147" s="236">
        <v>0</v>
      </c>
      <c r="S147" s="236">
        <v>0</v>
      </c>
      <c r="T147" s="236">
        <v>0</v>
      </c>
      <c r="U147" s="236">
        <v>761749.3</v>
      </c>
      <c r="V147" s="236">
        <v>261886.81</v>
      </c>
      <c r="W147" s="237">
        <v>0</v>
      </c>
      <c r="X147" s="226">
        <v>2.2000000000000002E-2</v>
      </c>
    </row>
    <row r="148" spans="1:24" x14ac:dyDescent="0.3">
      <c r="A148" s="189">
        <v>34228</v>
      </c>
      <c r="B148" s="180" t="s">
        <v>458</v>
      </c>
      <c r="C148" s="236">
        <v>0</v>
      </c>
      <c r="D148" s="236">
        <v>0</v>
      </c>
      <c r="E148" s="236">
        <v>0</v>
      </c>
      <c r="F148" s="236">
        <v>0</v>
      </c>
      <c r="G148" s="236">
        <v>0</v>
      </c>
      <c r="H148" s="236">
        <v>0</v>
      </c>
      <c r="I148" s="236">
        <v>0</v>
      </c>
      <c r="J148" s="237">
        <v>0</v>
      </c>
      <c r="K148" s="236">
        <v>0</v>
      </c>
      <c r="L148" s="236">
        <v>0</v>
      </c>
      <c r="M148" s="236">
        <v>0</v>
      </c>
      <c r="N148" s="236">
        <v>0</v>
      </c>
      <c r="O148" s="223"/>
      <c r="P148" s="236">
        <v>0</v>
      </c>
      <c r="Q148" s="223"/>
      <c r="R148" s="236">
        <v>0</v>
      </c>
      <c r="S148" s="236">
        <v>0</v>
      </c>
      <c r="T148" s="236">
        <v>0</v>
      </c>
      <c r="U148" s="236">
        <v>0</v>
      </c>
      <c r="V148" s="236">
        <v>0</v>
      </c>
      <c r="W148" s="237">
        <v>0</v>
      </c>
      <c r="X148" s="226">
        <v>0</v>
      </c>
    </row>
    <row r="149" spans="1:24" x14ac:dyDescent="0.3">
      <c r="A149" s="189">
        <v>34230</v>
      </c>
      <c r="B149" s="180" t="s">
        <v>459</v>
      </c>
      <c r="C149" s="236">
        <v>41315289.07</v>
      </c>
      <c r="D149" s="236">
        <v>8972430.3900000006</v>
      </c>
      <c r="E149" s="236">
        <v>-1794486.08</v>
      </c>
      <c r="F149" s="236">
        <v>0</v>
      </c>
      <c r="G149" s="236">
        <v>0</v>
      </c>
      <c r="H149" s="236">
        <v>48493233.380000003</v>
      </c>
      <c r="I149" s="236">
        <v>45243593.82</v>
      </c>
      <c r="J149" s="237">
        <v>-5.0000101327896118E-3</v>
      </c>
      <c r="K149" s="236">
        <v>4083940.739999996</v>
      </c>
      <c r="L149" s="236">
        <v>1915840.89</v>
      </c>
      <c r="M149" s="236">
        <v>-1794486.08</v>
      </c>
      <c r="N149" s="236">
        <v>-50000</v>
      </c>
      <c r="O149" s="223"/>
      <c r="P149" s="236">
        <v>0</v>
      </c>
      <c r="Q149" s="223"/>
      <c r="R149" s="236">
        <v>0</v>
      </c>
      <c r="S149" s="236">
        <v>0</v>
      </c>
      <c r="T149" s="236">
        <v>0</v>
      </c>
      <c r="U149" s="236">
        <v>4155295.5499999961</v>
      </c>
      <c r="V149" s="236">
        <v>4014239.17</v>
      </c>
      <c r="W149" s="237">
        <v>0</v>
      </c>
      <c r="X149" s="226">
        <v>4.2599999999999999E-2</v>
      </c>
    </row>
    <row r="150" spans="1:24" x14ac:dyDescent="0.3">
      <c r="A150" s="189">
        <v>34231</v>
      </c>
      <c r="B150" s="180" t="s">
        <v>460</v>
      </c>
      <c r="C150" s="236">
        <v>90649036.199999973</v>
      </c>
      <c r="D150" s="236">
        <v>17523903.68</v>
      </c>
      <c r="E150" s="236">
        <v>-3504780.74</v>
      </c>
      <c r="F150" s="236">
        <v>0</v>
      </c>
      <c r="G150" s="236">
        <v>0</v>
      </c>
      <c r="H150" s="236">
        <v>104668159.13999997</v>
      </c>
      <c r="I150" s="236">
        <v>97775274.159999996</v>
      </c>
      <c r="J150" s="237">
        <v>0</v>
      </c>
      <c r="K150" s="236">
        <v>38098120.839999981</v>
      </c>
      <c r="L150" s="236">
        <v>4578160.8499999996</v>
      </c>
      <c r="M150" s="236">
        <v>-3504780.74</v>
      </c>
      <c r="N150" s="236">
        <v>-112204.15</v>
      </c>
      <c r="O150" s="223"/>
      <c r="P150" s="236">
        <v>0</v>
      </c>
      <c r="Q150" s="223"/>
      <c r="R150" s="236">
        <v>0</v>
      </c>
      <c r="S150" s="236">
        <v>0</v>
      </c>
      <c r="T150" s="236">
        <v>0</v>
      </c>
      <c r="U150" s="236">
        <v>39059296.799999982</v>
      </c>
      <c r="V150" s="236">
        <v>38502885.350000001</v>
      </c>
      <c r="W150" s="237">
        <v>0</v>
      </c>
      <c r="X150" s="226">
        <v>4.7100000000000003E-2</v>
      </c>
    </row>
    <row r="151" spans="1:24" x14ac:dyDescent="0.3">
      <c r="A151" s="189">
        <v>34232</v>
      </c>
      <c r="B151" s="180" t="s">
        <v>461</v>
      </c>
      <c r="C151" s="236">
        <v>142690124.315</v>
      </c>
      <c r="D151" s="236">
        <v>5985489.5</v>
      </c>
      <c r="E151" s="236">
        <v>-1197097.8999999999</v>
      </c>
      <c r="F151" s="236">
        <v>0</v>
      </c>
      <c r="G151" s="236">
        <v>0</v>
      </c>
      <c r="H151" s="236">
        <v>147478515.91499999</v>
      </c>
      <c r="I151" s="236">
        <v>144286029.88</v>
      </c>
      <c r="J151" s="237">
        <v>0</v>
      </c>
      <c r="K151" s="236">
        <v>41339893.114999965</v>
      </c>
      <c r="L151" s="236">
        <v>8065119.4000000004</v>
      </c>
      <c r="M151" s="236">
        <v>-1197097.8999999999</v>
      </c>
      <c r="N151" s="236">
        <v>-1225000</v>
      </c>
      <c r="O151" s="223"/>
      <c r="P151" s="236">
        <v>0</v>
      </c>
      <c r="Q151" s="223"/>
      <c r="R151" s="236">
        <v>0</v>
      </c>
      <c r="S151" s="236">
        <v>0</v>
      </c>
      <c r="T151" s="236">
        <v>0</v>
      </c>
      <c r="U151" s="236">
        <v>46982914.614999965</v>
      </c>
      <c r="V151" s="236">
        <v>44248025.609999999</v>
      </c>
      <c r="W151" s="237">
        <v>0</v>
      </c>
      <c r="X151" s="226">
        <v>5.5999999999999994E-2</v>
      </c>
    </row>
    <row r="152" spans="1:24" x14ac:dyDescent="0.3">
      <c r="A152" s="189">
        <v>34233</v>
      </c>
      <c r="B152" s="180" t="s">
        <v>462</v>
      </c>
      <c r="C152" s="236">
        <v>4701026.2849999992</v>
      </c>
      <c r="D152" s="236">
        <v>0</v>
      </c>
      <c r="E152" s="236">
        <v>0</v>
      </c>
      <c r="F152" s="236">
        <v>0</v>
      </c>
      <c r="G152" s="236">
        <v>0</v>
      </c>
      <c r="H152" s="236">
        <v>4701026.2849999992</v>
      </c>
      <c r="I152" s="236">
        <v>4701026.29</v>
      </c>
      <c r="J152" s="237">
        <v>0</v>
      </c>
      <c r="K152" s="236">
        <v>1093320.219999999</v>
      </c>
      <c r="L152" s="236">
        <v>151843.20000000001</v>
      </c>
      <c r="M152" s="236">
        <v>0</v>
      </c>
      <c r="N152" s="236">
        <v>0</v>
      </c>
      <c r="O152" s="223"/>
      <c r="P152" s="236">
        <v>0</v>
      </c>
      <c r="Q152" s="223"/>
      <c r="R152" s="236">
        <v>0</v>
      </c>
      <c r="S152" s="236">
        <v>0</v>
      </c>
      <c r="T152" s="236">
        <v>0</v>
      </c>
      <c r="U152" s="236">
        <v>1245163.419999999</v>
      </c>
      <c r="V152" s="236">
        <v>1169241.82</v>
      </c>
      <c r="W152" s="237">
        <v>0</v>
      </c>
      <c r="X152" s="226">
        <v>3.2300000000000002E-2</v>
      </c>
    </row>
    <row r="153" spans="1:24" x14ac:dyDescent="0.3">
      <c r="A153" s="189">
        <v>34234</v>
      </c>
      <c r="B153" s="180" t="s">
        <v>463</v>
      </c>
      <c r="C153" s="236">
        <v>3384097.5599999996</v>
      </c>
      <c r="D153" s="236">
        <v>0</v>
      </c>
      <c r="E153" s="236">
        <v>0</v>
      </c>
      <c r="F153" s="236">
        <v>0</v>
      </c>
      <c r="G153" s="236">
        <v>0</v>
      </c>
      <c r="H153" s="236">
        <v>3384097.5599999996</v>
      </c>
      <c r="I153" s="236">
        <v>3384097.56</v>
      </c>
      <c r="J153" s="237">
        <v>0</v>
      </c>
      <c r="K153" s="236">
        <v>1414628.3200000017</v>
      </c>
      <c r="L153" s="236">
        <v>95093.16</v>
      </c>
      <c r="M153" s="236">
        <v>0</v>
      </c>
      <c r="N153" s="236">
        <v>0</v>
      </c>
      <c r="O153" s="223"/>
      <c r="P153" s="236">
        <v>0</v>
      </c>
      <c r="Q153" s="223"/>
      <c r="R153" s="236">
        <v>0</v>
      </c>
      <c r="S153" s="236">
        <v>0</v>
      </c>
      <c r="T153" s="236">
        <v>0</v>
      </c>
      <c r="U153" s="236">
        <v>1509721.4800000016</v>
      </c>
      <c r="V153" s="236">
        <v>1462174.9</v>
      </c>
      <c r="W153" s="237">
        <v>0</v>
      </c>
      <c r="X153" s="226">
        <v>2.81E-2</v>
      </c>
    </row>
    <row r="154" spans="1:24" x14ac:dyDescent="0.3">
      <c r="A154" s="189">
        <v>34235</v>
      </c>
      <c r="B154" s="180" t="s">
        <v>464</v>
      </c>
      <c r="C154" s="236">
        <v>2224655.6949999998</v>
      </c>
      <c r="D154" s="236">
        <v>0</v>
      </c>
      <c r="E154" s="236">
        <v>0</v>
      </c>
      <c r="F154" s="236">
        <v>0</v>
      </c>
      <c r="G154" s="236">
        <v>0</v>
      </c>
      <c r="H154" s="236">
        <v>2224655.6949999998</v>
      </c>
      <c r="I154" s="236">
        <v>2224655.7000000002</v>
      </c>
      <c r="J154" s="237">
        <v>0</v>
      </c>
      <c r="K154" s="236">
        <v>844700.81000000029</v>
      </c>
      <c r="L154" s="236">
        <v>67851.960000000006</v>
      </c>
      <c r="M154" s="236">
        <v>0</v>
      </c>
      <c r="N154" s="236">
        <v>0</v>
      </c>
      <c r="O154" s="223"/>
      <c r="P154" s="236">
        <v>0</v>
      </c>
      <c r="Q154" s="223"/>
      <c r="R154" s="236">
        <v>0</v>
      </c>
      <c r="S154" s="236">
        <v>0</v>
      </c>
      <c r="T154" s="236">
        <v>0</v>
      </c>
      <c r="U154" s="236">
        <v>912552.77000000025</v>
      </c>
      <c r="V154" s="236">
        <v>878626.79</v>
      </c>
      <c r="W154" s="237">
        <v>0</v>
      </c>
      <c r="X154" s="226">
        <v>3.0499999999999999E-2</v>
      </c>
    </row>
    <row r="155" spans="1:24" x14ac:dyDescent="0.3">
      <c r="A155" s="189">
        <v>34236</v>
      </c>
      <c r="B155" s="180" t="s">
        <v>465</v>
      </c>
      <c r="C155" s="236">
        <v>1562890.97</v>
      </c>
      <c r="D155" s="236">
        <v>0</v>
      </c>
      <c r="E155" s="236">
        <v>0</v>
      </c>
      <c r="F155" s="236">
        <v>0</v>
      </c>
      <c r="G155" s="236">
        <v>0</v>
      </c>
      <c r="H155" s="236">
        <v>1562890.97</v>
      </c>
      <c r="I155" s="236">
        <v>1562890.97</v>
      </c>
      <c r="J155" s="237">
        <v>0</v>
      </c>
      <c r="K155" s="236">
        <v>635398.15999999922</v>
      </c>
      <c r="L155" s="236">
        <v>44386.080000000002</v>
      </c>
      <c r="M155" s="236">
        <v>0</v>
      </c>
      <c r="N155" s="236">
        <v>0</v>
      </c>
      <c r="O155" s="223"/>
      <c r="P155" s="236">
        <v>0</v>
      </c>
      <c r="Q155" s="223"/>
      <c r="R155" s="236">
        <v>0</v>
      </c>
      <c r="S155" s="236">
        <v>0</v>
      </c>
      <c r="T155" s="236">
        <v>0</v>
      </c>
      <c r="U155" s="236">
        <v>679784.23999999918</v>
      </c>
      <c r="V155" s="236">
        <v>657591.19999999995</v>
      </c>
      <c r="W155" s="237">
        <v>0</v>
      </c>
      <c r="X155" s="226">
        <v>2.8399999999999998E-2</v>
      </c>
    </row>
    <row r="156" spans="1:24" x14ac:dyDescent="0.3">
      <c r="A156" s="189">
        <v>34241</v>
      </c>
      <c r="B156" s="180" t="s">
        <v>466</v>
      </c>
      <c r="C156" s="236">
        <v>0</v>
      </c>
      <c r="D156" s="236">
        <v>0</v>
      </c>
      <c r="E156" s="236">
        <v>0</v>
      </c>
      <c r="F156" s="236">
        <v>0</v>
      </c>
      <c r="G156" s="236">
        <v>0</v>
      </c>
      <c r="H156" s="236">
        <v>0</v>
      </c>
      <c r="I156" s="236">
        <v>0</v>
      </c>
      <c r="J156" s="237">
        <v>0</v>
      </c>
      <c r="K156" s="236">
        <v>0</v>
      </c>
      <c r="L156" s="236">
        <v>0</v>
      </c>
      <c r="M156" s="236">
        <v>0</v>
      </c>
      <c r="N156" s="236">
        <v>0</v>
      </c>
      <c r="O156" s="223"/>
      <c r="P156" s="236">
        <v>0</v>
      </c>
      <c r="Q156" s="223"/>
      <c r="R156" s="236">
        <v>0</v>
      </c>
      <c r="S156" s="236">
        <v>0</v>
      </c>
      <c r="T156" s="236">
        <v>0</v>
      </c>
      <c r="U156" s="236">
        <v>0</v>
      </c>
      <c r="V156" s="236">
        <v>0</v>
      </c>
      <c r="W156" s="237">
        <v>0</v>
      </c>
      <c r="X156" s="226">
        <v>0</v>
      </c>
    </row>
    <row r="157" spans="1:24" x14ac:dyDescent="0.3">
      <c r="A157" s="189">
        <v>34242</v>
      </c>
      <c r="B157" s="180" t="s">
        <v>467</v>
      </c>
      <c r="C157" s="236">
        <v>0</v>
      </c>
      <c r="D157" s="236">
        <v>0</v>
      </c>
      <c r="E157" s="236">
        <v>0</v>
      </c>
      <c r="F157" s="236">
        <v>0</v>
      </c>
      <c r="G157" s="236">
        <v>0</v>
      </c>
      <c r="H157" s="236">
        <v>0</v>
      </c>
      <c r="I157" s="236">
        <v>0</v>
      </c>
      <c r="J157" s="237">
        <v>0</v>
      </c>
      <c r="K157" s="236">
        <v>0</v>
      </c>
      <c r="L157" s="236">
        <v>0</v>
      </c>
      <c r="M157" s="236">
        <v>0</v>
      </c>
      <c r="N157" s="236">
        <v>0</v>
      </c>
      <c r="O157" s="223"/>
      <c r="P157" s="236">
        <v>0</v>
      </c>
      <c r="Q157" s="223"/>
      <c r="R157" s="236">
        <v>0</v>
      </c>
      <c r="S157" s="236">
        <v>0</v>
      </c>
      <c r="T157" s="236">
        <v>0</v>
      </c>
      <c r="U157" s="236">
        <v>0</v>
      </c>
      <c r="V157" s="236">
        <v>0</v>
      </c>
      <c r="W157" s="237">
        <v>0</v>
      </c>
      <c r="X157" s="226">
        <v>0</v>
      </c>
    </row>
    <row r="158" spans="1:24" x14ac:dyDescent="0.3">
      <c r="A158" s="189">
        <v>34243</v>
      </c>
      <c r="B158" s="180" t="s">
        <v>468</v>
      </c>
      <c r="C158" s="236">
        <v>3578328.7149999999</v>
      </c>
      <c r="D158" s="236">
        <v>22673.64</v>
      </c>
      <c r="E158" s="236">
        <v>0</v>
      </c>
      <c r="F158" s="236">
        <v>0</v>
      </c>
      <c r="G158" s="236">
        <v>0</v>
      </c>
      <c r="H158" s="236">
        <v>3601002.355</v>
      </c>
      <c r="I158" s="236">
        <v>3590537.6</v>
      </c>
      <c r="J158" s="237">
        <v>-5.0000003539025784E-3</v>
      </c>
      <c r="K158" s="236">
        <v>1581137.0800000003</v>
      </c>
      <c r="L158" s="236">
        <v>79690.559999999998</v>
      </c>
      <c r="M158" s="236">
        <v>0</v>
      </c>
      <c r="N158" s="236">
        <v>-269950.2</v>
      </c>
      <c r="O158" s="223"/>
      <c r="P158" s="236">
        <v>0</v>
      </c>
      <c r="Q158" s="223"/>
      <c r="R158" s="236">
        <v>0</v>
      </c>
      <c r="S158" s="236">
        <v>0</v>
      </c>
      <c r="T158" s="236">
        <v>0</v>
      </c>
      <c r="U158" s="236">
        <v>1390877.4400000004</v>
      </c>
      <c r="V158" s="236">
        <v>1485949.19</v>
      </c>
      <c r="W158" s="237">
        <v>0</v>
      </c>
      <c r="X158" s="226">
        <v>2.2200000000000001E-2</v>
      </c>
    </row>
    <row r="159" spans="1:24" x14ac:dyDescent="0.3">
      <c r="A159" s="189">
        <v>34244</v>
      </c>
      <c r="B159" s="180" t="s">
        <v>469</v>
      </c>
      <c r="C159" s="236">
        <v>3722741.3250000007</v>
      </c>
      <c r="D159" s="236">
        <v>0</v>
      </c>
      <c r="E159" s="236">
        <v>0</v>
      </c>
      <c r="F159" s="236">
        <v>0</v>
      </c>
      <c r="G159" s="236">
        <v>0</v>
      </c>
      <c r="H159" s="236">
        <v>3722741.3250000007</v>
      </c>
      <c r="I159" s="236">
        <v>3722741.33</v>
      </c>
      <c r="J159" s="237">
        <v>0</v>
      </c>
      <c r="K159" s="236">
        <v>669545.61000000045</v>
      </c>
      <c r="L159" s="236">
        <v>165662.04</v>
      </c>
      <c r="M159" s="236">
        <v>0</v>
      </c>
      <c r="N159" s="236">
        <v>0</v>
      </c>
      <c r="O159" s="223"/>
      <c r="P159" s="236">
        <v>0</v>
      </c>
      <c r="Q159" s="223"/>
      <c r="R159" s="236">
        <v>0</v>
      </c>
      <c r="S159" s="236">
        <v>0</v>
      </c>
      <c r="T159" s="236">
        <v>0</v>
      </c>
      <c r="U159" s="236">
        <v>835207.65000000049</v>
      </c>
      <c r="V159" s="236">
        <v>752376.63</v>
      </c>
      <c r="W159" s="237">
        <v>0</v>
      </c>
      <c r="X159" s="226">
        <v>4.4500000000000005E-2</v>
      </c>
    </row>
    <row r="160" spans="1:24" x14ac:dyDescent="0.3">
      <c r="A160" s="189">
        <v>34245</v>
      </c>
      <c r="B160" s="180" t="s">
        <v>470</v>
      </c>
      <c r="C160" s="236">
        <v>307028.13</v>
      </c>
      <c r="D160" s="236">
        <v>202500</v>
      </c>
      <c r="E160" s="236">
        <v>0</v>
      </c>
      <c r="F160" s="236">
        <v>0</v>
      </c>
      <c r="G160" s="236">
        <v>0</v>
      </c>
      <c r="H160" s="236">
        <v>509528.13</v>
      </c>
      <c r="I160" s="236">
        <v>391835.82</v>
      </c>
      <c r="J160" s="237">
        <v>0</v>
      </c>
      <c r="K160" s="236">
        <v>-15387.880000000001</v>
      </c>
      <c r="L160" s="236">
        <v>14440.65</v>
      </c>
      <c r="M160" s="236">
        <v>0</v>
      </c>
      <c r="N160" s="236">
        <v>-20000</v>
      </c>
      <c r="O160" s="223"/>
      <c r="P160" s="236">
        <v>0</v>
      </c>
      <c r="Q160" s="223"/>
      <c r="R160" s="236">
        <v>0</v>
      </c>
      <c r="S160" s="236">
        <v>0</v>
      </c>
      <c r="T160" s="236">
        <v>0</v>
      </c>
      <c r="U160" s="236">
        <v>-20947.230000000003</v>
      </c>
      <c r="V160" s="236">
        <v>-18885.39</v>
      </c>
      <c r="W160" s="237">
        <v>0</v>
      </c>
      <c r="X160" s="226">
        <v>3.78E-2</v>
      </c>
    </row>
    <row r="161" spans="1:24" x14ac:dyDescent="0.3">
      <c r="A161" s="189">
        <v>34246</v>
      </c>
      <c r="B161" s="180" t="s">
        <v>471</v>
      </c>
      <c r="C161" s="236">
        <v>388113.42500000016</v>
      </c>
      <c r="D161" s="236">
        <v>0</v>
      </c>
      <c r="E161" s="236">
        <v>0</v>
      </c>
      <c r="F161" s="236">
        <v>0</v>
      </c>
      <c r="G161" s="236">
        <v>0</v>
      </c>
      <c r="H161" s="236">
        <v>388113.42500000016</v>
      </c>
      <c r="I161" s="236">
        <v>388113.43</v>
      </c>
      <c r="J161" s="237">
        <v>0</v>
      </c>
      <c r="K161" s="236">
        <v>-15044.130000000001</v>
      </c>
      <c r="L161" s="236">
        <v>14166.12</v>
      </c>
      <c r="M161" s="236">
        <v>0</v>
      </c>
      <c r="N161" s="236">
        <v>0</v>
      </c>
      <c r="O161" s="223"/>
      <c r="P161" s="236">
        <v>0</v>
      </c>
      <c r="Q161" s="223"/>
      <c r="R161" s="236">
        <v>0</v>
      </c>
      <c r="S161" s="236">
        <v>0</v>
      </c>
      <c r="T161" s="236">
        <v>0</v>
      </c>
      <c r="U161" s="236">
        <v>-878.01000000000022</v>
      </c>
      <c r="V161" s="236">
        <v>-7961.07</v>
      </c>
      <c r="W161" s="237">
        <v>1.5916157281026244E-12</v>
      </c>
      <c r="X161" s="226">
        <v>3.6499999999999998E-2</v>
      </c>
    </row>
    <row r="162" spans="1:24" x14ac:dyDescent="0.3">
      <c r="A162" s="189">
        <v>34280</v>
      </c>
      <c r="B162" s="180" t="s">
        <v>472</v>
      </c>
      <c r="C162" s="236">
        <v>12463388.849999996</v>
      </c>
      <c r="D162" s="236">
        <v>3094842.98</v>
      </c>
      <c r="E162" s="236">
        <v>-618968.59</v>
      </c>
      <c r="F162" s="236">
        <v>0</v>
      </c>
      <c r="G162" s="236">
        <v>0</v>
      </c>
      <c r="H162" s="236">
        <v>14939263.239999996</v>
      </c>
      <c r="I162" s="236">
        <v>13157136.470000001</v>
      </c>
      <c r="J162" s="237">
        <v>-5.0000008195638657E-3</v>
      </c>
      <c r="K162" s="236">
        <v>3981107.2900000005</v>
      </c>
      <c r="L162" s="236">
        <v>413674.3</v>
      </c>
      <c r="M162" s="236">
        <v>-618968.59</v>
      </c>
      <c r="N162" s="236">
        <v>-238333.34</v>
      </c>
      <c r="O162" s="223"/>
      <c r="P162" s="236">
        <v>0</v>
      </c>
      <c r="Q162" s="223"/>
      <c r="R162" s="236">
        <v>0</v>
      </c>
      <c r="S162" s="236">
        <v>0</v>
      </c>
      <c r="T162" s="236">
        <v>0</v>
      </c>
      <c r="U162" s="236">
        <v>3537479.6600000011</v>
      </c>
      <c r="V162" s="236">
        <v>3898106.62</v>
      </c>
      <c r="W162" s="237">
        <v>0</v>
      </c>
      <c r="X162" s="226">
        <v>3.1800000000000002E-2</v>
      </c>
    </row>
    <row r="163" spans="1:24" x14ac:dyDescent="0.3">
      <c r="A163" s="189">
        <v>34281</v>
      </c>
      <c r="B163" s="180" t="s">
        <v>473</v>
      </c>
      <c r="C163" s="236">
        <v>249190687.45500001</v>
      </c>
      <c r="D163" s="236">
        <v>41699077.409999996</v>
      </c>
      <c r="E163" s="236">
        <v>-282925.78000000003</v>
      </c>
      <c r="F163" s="236">
        <v>0</v>
      </c>
      <c r="G163" s="236">
        <v>0</v>
      </c>
      <c r="H163" s="236">
        <v>290606839.08500004</v>
      </c>
      <c r="I163" s="236">
        <v>274202644.38</v>
      </c>
      <c r="J163" s="237">
        <v>-5.0000548362731934E-3</v>
      </c>
      <c r="K163" s="236">
        <v>153401051.44999993</v>
      </c>
      <c r="L163" s="236">
        <v>10176768.939999999</v>
      </c>
      <c r="M163" s="236">
        <v>-282925.78000000003</v>
      </c>
      <c r="N163" s="236">
        <v>-98333.23</v>
      </c>
      <c r="O163" s="223"/>
      <c r="P163" s="236">
        <v>0</v>
      </c>
      <c r="Q163" s="223"/>
      <c r="R163" s="236">
        <v>0</v>
      </c>
      <c r="S163" s="236">
        <v>0</v>
      </c>
      <c r="T163" s="236">
        <v>0</v>
      </c>
      <c r="U163" s="236">
        <v>163196561.37999994</v>
      </c>
      <c r="V163" s="236">
        <v>158218001.62</v>
      </c>
      <c r="W163" s="237">
        <v>4.999995231628418E-3</v>
      </c>
      <c r="X163" s="226">
        <v>3.73E-2</v>
      </c>
    </row>
    <row r="164" spans="1:24" x14ac:dyDescent="0.3">
      <c r="A164" s="189">
        <v>34282</v>
      </c>
      <c r="B164" s="180" t="s">
        <v>474</v>
      </c>
      <c r="C164" s="236">
        <v>3721240.5999999996</v>
      </c>
      <c r="D164" s="236">
        <v>5122430.82</v>
      </c>
      <c r="E164" s="236">
        <v>-1024486.19</v>
      </c>
      <c r="F164" s="236">
        <v>0</v>
      </c>
      <c r="G164" s="236">
        <v>0</v>
      </c>
      <c r="H164" s="236">
        <v>7819185.2300000004</v>
      </c>
      <c r="I164" s="236">
        <v>4238123.0599999996</v>
      </c>
      <c r="J164" s="237">
        <v>-5.0000026822090149E-3</v>
      </c>
      <c r="K164" s="236">
        <v>454514.10999999964</v>
      </c>
      <c r="L164" s="236">
        <v>121342.79</v>
      </c>
      <c r="M164" s="236">
        <v>-1024486.19</v>
      </c>
      <c r="N164" s="236">
        <v>-52133.4</v>
      </c>
      <c r="O164" s="223"/>
      <c r="P164" s="236">
        <v>0</v>
      </c>
      <c r="Q164" s="223"/>
      <c r="R164" s="236">
        <v>0</v>
      </c>
      <c r="S164" s="236">
        <v>0</v>
      </c>
      <c r="T164" s="236">
        <v>0</v>
      </c>
      <c r="U164" s="236">
        <v>-500762.69000000029</v>
      </c>
      <c r="V164" s="236">
        <v>357825.41</v>
      </c>
      <c r="W164" s="237">
        <v>0</v>
      </c>
      <c r="X164" s="226">
        <v>3.0800000000000001E-2</v>
      </c>
    </row>
    <row r="165" spans="1:24" x14ac:dyDescent="0.3">
      <c r="A165" s="189">
        <v>34283</v>
      </c>
      <c r="B165" s="180" t="s">
        <v>475</v>
      </c>
      <c r="C165" s="236">
        <v>1847091.01</v>
      </c>
      <c r="D165" s="236">
        <v>1949801.76</v>
      </c>
      <c r="E165" s="236">
        <v>-389960.35</v>
      </c>
      <c r="F165" s="236">
        <v>0</v>
      </c>
      <c r="G165" s="236">
        <v>0</v>
      </c>
      <c r="H165" s="236">
        <v>3406932.42</v>
      </c>
      <c r="I165" s="236">
        <v>1967078.81</v>
      </c>
      <c r="J165" s="237">
        <v>0</v>
      </c>
      <c r="K165" s="236">
        <v>563166.31999999948</v>
      </c>
      <c r="L165" s="236">
        <v>47285.52</v>
      </c>
      <c r="M165" s="236">
        <v>-389960.35</v>
      </c>
      <c r="N165" s="236">
        <v>0</v>
      </c>
      <c r="O165" s="223"/>
      <c r="P165" s="236">
        <v>0</v>
      </c>
      <c r="Q165" s="223"/>
      <c r="R165" s="236">
        <v>0</v>
      </c>
      <c r="S165" s="236">
        <v>0</v>
      </c>
      <c r="T165" s="236">
        <v>0</v>
      </c>
      <c r="U165" s="236">
        <v>220491.48999999953</v>
      </c>
      <c r="V165" s="236">
        <v>556812.13</v>
      </c>
      <c r="W165" s="237">
        <v>-4.3655745685100555E-10</v>
      </c>
      <c r="X165" s="226">
        <v>2.5600000000000001E-2</v>
      </c>
    </row>
    <row r="166" spans="1:24" x14ac:dyDescent="0.3">
      <c r="A166" s="189">
        <v>34284</v>
      </c>
      <c r="B166" s="180" t="s">
        <v>476</v>
      </c>
      <c r="C166" s="236">
        <v>2710665.564999999</v>
      </c>
      <c r="D166" s="236">
        <v>3206910.65</v>
      </c>
      <c r="E166" s="236">
        <v>-641382.13</v>
      </c>
      <c r="F166" s="236">
        <v>0</v>
      </c>
      <c r="G166" s="236">
        <v>0</v>
      </c>
      <c r="H166" s="236">
        <v>5276194.084999999</v>
      </c>
      <c r="I166" s="236">
        <v>2908013.91</v>
      </c>
      <c r="J166" s="237">
        <v>-4.999999888241291E-3</v>
      </c>
      <c r="K166" s="236">
        <v>289986.77000000025</v>
      </c>
      <c r="L166" s="236">
        <v>105173.88</v>
      </c>
      <c r="M166" s="236">
        <v>-641382.13</v>
      </c>
      <c r="N166" s="236">
        <v>0</v>
      </c>
      <c r="O166" s="223"/>
      <c r="P166" s="236">
        <v>0</v>
      </c>
      <c r="Q166" s="223"/>
      <c r="R166" s="236">
        <v>0</v>
      </c>
      <c r="S166" s="236">
        <v>0</v>
      </c>
      <c r="T166" s="236">
        <v>0</v>
      </c>
      <c r="U166" s="236">
        <v>-246221.47999999975</v>
      </c>
      <c r="V166" s="236">
        <v>293236.62</v>
      </c>
      <c r="W166" s="237">
        <v>0</v>
      </c>
      <c r="X166" s="226">
        <v>3.8800000000000001E-2</v>
      </c>
    </row>
    <row r="167" spans="1:24" x14ac:dyDescent="0.3">
      <c r="A167" s="189">
        <v>34285</v>
      </c>
      <c r="B167" s="180" t="s">
        <v>477</v>
      </c>
      <c r="C167" s="236">
        <v>3090954.2100000004</v>
      </c>
      <c r="D167" s="236">
        <v>3543064.53</v>
      </c>
      <c r="E167" s="236">
        <v>-708612.91</v>
      </c>
      <c r="F167" s="236">
        <v>0</v>
      </c>
      <c r="G167" s="236">
        <v>0</v>
      </c>
      <c r="H167" s="236">
        <v>5925405.8300000001</v>
      </c>
      <c r="I167" s="236">
        <v>3437805.12</v>
      </c>
      <c r="J167" s="237">
        <v>0</v>
      </c>
      <c r="K167" s="236">
        <v>821501.3899999992</v>
      </c>
      <c r="L167" s="236">
        <v>101114.82</v>
      </c>
      <c r="M167" s="236">
        <v>-708612.91</v>
      </c>
      <c r="N167" s="236">
        <v>0</v>
      </c>
      <c r="O167" s="223"/>
      <c r="P167" s="236">
        <v>0</v>
      </c>
      <c r="Q167" s="223"/>
      <c r="R167" s="236">
        <v>0</v>
      </c>
      <c r="S167" s="236">
        <v>0</v>
      </c>
      <c r="T167" s="236">
        <v>0</v>
      </c>
      <c r="U167" s="236">
        <v>214003.29999999923</v>
      </c>
      <c r="V167" s="236">
        <v>783498.1</v>
      </c>
      <c r="W167" s="237">
        <v>0</v>
      </c>
      <c r="X167" s="226">
        <v>3.1300000000000001E-2</v>
      </c>
    </row>
    <row r="168" spans="1:24" x14ac:dyDescent="0.3">
      <c r="A168" s="189">
        <v>34286</v>
      </c>
      <c r="B168" s="180" t="s">
        <v>478</v>
      </c>
      <c r="C168" s="236">
        <v>215270346.14499995</v>
      </c>
      <c r="D168" s="236">
        <v>3629358.14</v>
      </c>
      <c r="E168" s="236">
        <v>-725871.64</v>
      </c>
      <c r="F168" s="236">
        <v>0</v>
      </c>
      <c r="G168" s="236">
        <v>0</v>
      </c>
      <c r="H168" s="236">
        <v>218173832.64499995</v>
      </c>
      <c r="I168" s="236">
        <v>215839674.16999999</v>
      </c>
      <c r="J168" s="237">
        <v>0</v>
      </c>
      <c r="K168" s="236">
        <v>46404921.260000035</v>
      </c>
      <c r="L168" s="236">
        <v>7267241.9299999997</v>
      </c>
      <c r="M168" s="236">
        <v>-725871.64</v>
      </c>
      <c r="N168" s="236">
        <v>-1234907.6200000001</v>
      </c>
      <c r="O168" s="223"/>
      <c r="P168" s="236">
        <v>0</v>
      </c>
      <c r="Q168" s="223"/>
      <c r="R168" s="236">
        <v>0</v>
      </c>
      <c r="S168" s="236">
        <v>0</v>
      </c>
      <c r="T168" s="236">
        <v>0</v>
      </c>
      <c r="U168" s="236">
        <v>51711383.930000037</v>
      </c>
      <c r="V168" s="236">
        <v>49276651.200000003</v>
      </c>
      <c r="W168" s="237">
        <v>0</v>
      </c>
      <c r="X168" s="226">
        <v>3.3700000000000001E-2</v>
      </c>
    </row>
    <row r="169" spans="1:24" x14ac:dyDescent="0.3">
      <c r="A169" s="189">
        <v>34287</v>
      </c>
      <c r="B169" s="180" t="s">
        <v>479</v>
      </c>
      <c r="C169" s="236">
        <v>0</v>
      </c>
      <c r="D169" s="236">
        <v>0</v>
      </c>
      <c r="E169" s="236">
        <v>0</v>
      </c>
      <c r="F169" s="236">
        <v>0</v>
      </c>
      <c r="G169" s="236">
        <v>0</v>
      </c>
      <c r="H169" s="236">
        <v>0</v>
      </c>
      <c r="I169" s="236">
        <v>0</v>
      </c>
      <c r="J169" s="237">
        <v>0</v>
      </c>
      <c r="K169" s="236">
        <v>0</v>
      </c>
      <c r="L169" s="236">
        <v>0</v>
      </c>
      <c r="M169" s="236">
        <v>0</v>
      </c>
      <c r="N169" s="236">
        <v>0</v>
      </c>
      <c r="O169" s="223"/>
      <c r="P169" s="236">
        <v>0</v>
      </c>
      <c r="Q169" s="223"/>
      <c r="R169" s="236">
        <v>0</v>
      </c>
      <c r="S169" s="236">
        <v>0</v>
      </c>
      <c r="T169" s="236">
        <v>0</v>
      </c>
      <c r="U169" s="236">
        <v>0</v>
      </c>
      <c r="V169" s="236">
        <v>0</v>
      </c>
      <c r="W169" s="237">
        <v>0</v>
      </c>
      <c r="X169" s="226">
        <v>0.2</v>
      </c>
    </row>
    <row r="170" spans="1:24" x14ac:dyDescent="0.3">
      <c r="A170" s="189">
        <v>34320</v>
      </c>
      <c r="B170" s="180" t="s">
        <v>480</v>
      </c>
      <c r="C170" s="236">
        <v>0</v>
      </c>
      <c r="D170" s="236">
        <v>53790116.170000002</v>
      </c>
      <c r="E170" s="236">
        <v>0</v>
      </c>
      <c r="F170" s="236">
        <v>0</v>
      </c>
      <c r="G170" s="236">
        <v>0</v>
      </c>
      <c r="H170" s="236">
        <v>53790116.170000002</v>
      </c>
      <c r="I170" s="236">
        <v>36099210.57</v>
      </c>
      <c r="J170" s="237">
        <v>0</v>
      </c>
      <c r="K170" s="236">
        <v>0</v>
      </c>
      <c r="L170" s="236">
        <v>720199.34</v>
      </c>
      <c r="M170" s="236">
        <v>0</v>
      </c>
      <c r="N170" s="236">
        <v>0</v>
      </c>
      <c r="O170" s="223"/>
      <c r="P170" s="236">
        <v>0</v>
      </c>
      <c r="Q170" s="223"/>
      <c r="R170" s="236">
        <v>0</v>
      </c>
      <c r="S170" s="236">
        <v>0</v>
      </c>
      <c r="T170" s="236">
        <v>0</v>
      </c>
      <c r="U170" s="236">
        <v>720199.34</v>
      </c>
      <c r="V170" s="236">
        <v>247602.08</v>
      </c>
      <c r="W170" s="237">
        <v>0</v>
      </c>
      <c r="X170" s="226">
        <v>2.0799999999999999E-2</v>
      </c>
    </row>
    <row r="171" spans="1:24" x14ac:dyDescent="0.3">
      <c r="A171" s="189">
        <v>34328</v>
      </c>
      <c r="B171" s="180" t="s">
        <v>481</v>
      </c>
      <c r="C171" s="236">
        <v>0</v>
      </c>
      <c r="D171" s="236">
        <v>0</v>
      </c>
      <c r="E171" s="236">
        <v>0</v>
      </c>
      <c r="F171" s="236">
        <v>0</v>
      </c>
      <c r="G171" s="236">
        <v>0</v>
      </c>
      <c r="H171" s="236">
        <v>0</v>
      </c>
      <c r="I171" s="236">
        <v>0</v>
      </c>
      <c r="J171" s="237">
        <v>0</v>
      </c>
      <c r="K171" s="236">
        <v>0</v>
      </c>
      <c r="L171" s="236">
        <v>0</v>
      </c>
      <c r="M171" s="236">
        <v>0</v>
      </c>
      <c r="N171" s="236">
        <v>0</v>
      </c>
      <c r="O171" s="223"/>
      <c r="P171" s="236">
        <v>0</v>
      </c>
      <c r="Q171" s="223"/>
      <c r="R171" s="236">
        <v>0</v>
      </c>
      <c r="S171" s="236">
        <v>0</v>
      </c>
      <c r="T171" s="236">
        <v>0</v>
      </c>
      <c r="U171" s="236">
        <v>0</v>
      </c>
      <c r="V171" s="236">
        <v>0</v>
      </c>
      <c r="W171" s="237">
        <v>0</v>
      </c>
      <c r="X171" s="226">
        <v>0</v>
      </c>
    </row>
    <row r="172" spans="1:24" x14ac:dyDescent="0.3">
      <c r="A172" s="189">
        <v>34330</v>
      </c>
      <c r="B172" s="180" t="s">
        <v>482</v>
      </c>
      <c r="C172" s="236">
        <v>56329274.839999996</v>
      </c>
      <c r="D172" s="236">
        <v>8972430.3900000006</v>
      </c>
      <c r="E172" s="236">
        <v>-1794486.08</v>
      </c>
      <c r="F172" s="236">
        <v>0</v>
      </c>
      <c r="G172" s="236">
        <v>0</v>
      </c>
      <c r="H172" s="236">
        <v>63507219.149999999</v>
      </c>
      <c r="I172" s="236">
        <v>60257579.590000004</v>
      </c>
      <c r="J172" s="237">
        <v>-5.0000101327896118E-3</v>
      </c>
      <c r="K172" s="236">
        <v>14254042.050000012</v>
      </c>
      <c r="L172" s="236">
        <v>3281276.66</v>
      </c>
      <c r="M172" s="236">
        <v>-1794486.08</v>
      </c>
      <c r="N172" s="236">
        <v>-50000</v>
      </c>
      <c r="O172" s="223"/>
      <c r="P172" s="236">
        <v>0</v>
      </c>
      <c r="Q172" s="223"/>
      <c r="R172" s="236">
        <v>0</v>
      </c>
      <c r="S172" s="236">
        <v>0</v>
      </c>
      <c r="T172" s="236">
        <v>0</v>
      </c>
      <c r="U172" s="236">
        <v>15690832.630000012</v>
      </c>
      <c r="V172" s="236">
        <v>14861222.58</v>
      </c>
      <c r="W172" s="237">
        <v>0</v>
      </c>
      <c r="X172" s="226">
        <v>5.4699999999999999E-2</v>
      </c>
    </row>
    <row r="173" spans="1:24" x14ac:dyDescent="0.3">
      <c r="A173" s="189">
        <v>34331</v>
      </c>
      <c r="B173" s="180" t="s">
        <v>483</v>
      </c>
      <c r="C173" s="236">
        <v>257142960.82999992</v>
      </c>
      <c r="D173" s="236">
        <v>17523903.68</v>
      </c>
      <c r="E173" s="236">
        <v>-3504780.74</v>
      </c>
      <c r="F173" s="236">
        <v>0</v>
      </c>
      <c r="G173" s="236">
        <v>0</v>
      </c>
      <c r="H173" s="236">
        <v>271162083.76999992</v>
      </c>
      <c r="I173" s="236">
        <v>264269198.78999999</v>
      </c>
      <c r="J173" s="237">
        <v>0</v>
      </c>
      <c r="K173" s="236">
        <v>105037292.93999995</v>
      </c>
      <c r="L173" s="236">
        <v>13633020.720000001</v>
      </c>
      <c r="M173" s="236">
        <v>-3504780.74</v>
      </c>
      <c r="N173" s="236">
        <v>-112204.15</v>
      </c>
      <c r="O173" s="223"/>
      <c r="P173" s="236">
        <v>0</v>
      </c>
      <c r="Q173" s="223"/>
      <c r="R173" s="236">
        <v>0</v>
      </c>
      <c r="S173" s="236">
        <v>0</v>
      </c>
      <c r="T173" s="236">
        <v>0</v>
      </c>
      <c r="U173" s="236">
        <v>115053328.76999995</v>
      </c>
      <c r="V173" s="236">
        <v>109964930.92</v>
      </c>
      <c r="W173" s="237">
        <v>0</v>
      </c>
      <c r="X173" s="226">
        <v>5.1699999999999996E-2</v>
      </c>
    </row>
    <row r="174" spans="1:24" x14ac:dyDescent="0.3">
      <c r="A174" s="189">
        <v>34332</v>
      </c>
      <c r="B174" s="180" t="s">
        <v>484</v>
      </c>
      <c r="C174" s="236">
        <v>325379582.98500013</v>
      </c>
      <c r="D174" s="236">
        <v>5985489.5</v>
      </c>
      <c r="E174" s="236">
        <v>-1197097.8999999999</v>
      </c>
      <c r="F174" s="236">
        <v>0</v>
      </c>
      <c r="G174" s="236">
        <v>0</v>
      </c>
      <c r="H174" s="236">
        <v>330167974.58500016</v>
      </c>
      <c r="I174" s="236">
        <v>326975488.55000001</v>
      </c>
      <c r="J174" s="237">
        <v>0</v>
      </c>
      <c r="K174" s="236">
        <v>127467801.04499994</v>
      </c>
      <c r="L174" s="236">
        <v>17642310.219999999</v>
      </c>
      <c r="M174" s="236">
        <v>-1197097.8999999999</v>
      </c>
      <c r="N174" s="236">
        <v>-1225000</v>
      </c>
      <c r="O174" s="223"/>
      <c r="P174" s="236">
        <v>0</v>
      </c>
      <c r="Q174" s="223"/>
      <c r="R174" s="236">
        <v>0</v>
      </c>
      <c r="S174" s="236">
        <v>0</v>
      </c>
      <c r="T174" s="236">
        <v>0</v>
      </c>
      <c r="U174" s="236">
        <v>142688013.36499992</v>
      </c>
      <c r="V174" s="236">
        <v>135165197.52000001</v>
      </c>
      <c r="W174" s="237">
        <v>0</v>
      </c>
      <c r="X174" s="226">
        <v>5.4000000000000006E-2</v>
      </c>
    </row>
    <row r="175" spans="1:24" x14ac:dyDescent="0.3">
      <c r="A175" s="189">
        <v>34333</v>
      </c>
      <c r="B175" s="180" t="s">
        <v>485</v>
      </c>
      <c r="C175" s="236">
        <v>16800143.014999993</v>
      </c>
      <c r="D175" s="236">
        <v>0</v>
      </c>
      <c r="E175" s="236">
        <v>0</v>
      </c>
      <c r="F175" s="236">
        <v>0</v>
      </c>
      <c r="G175" s="236">
        <v>0</v>
      </c>
      <c r="H175" s="236">
        <v>16800143.014999993</v>
      </c>
      <c r="I175" s="236">
        <v>16800143.02</v>
      </c>
      <c r="J175" s="237">
        <v>0</v>
      </c>
      <c r="K175" s="236">
        <v>9023420.4900000058</v>
      </c>
      <c r="L175" s="236">
        <v>356163</v>
      </c>
      <c r="M175" s="236">
        <v>0</v>
      </c>
      <c r="N175" s="236">
        <v>0</v>
      </c>
      <c r="O175" s="223"/>
      <c r="P175" s="236">
        <v>0</v>
      </c>
      <c r="Q175" s="223"/>
      <c r="R175" s="236">
        <v>0</v>
      </c>
      <c r="S175" s="236">
        <v>0</v>
      </c>
      <c r="T175" s="236">
        <v>0</v>
      </c>
      <c r="U175" s="236">
        <v>9379583.4900000058</v>
      </c>
      <c r="V175" s="236">
        <v>9201501.9900000002</v>
      </c>
      <c r="W175" s="237">
        <v>0</v>
      </c>
      <c r="X175" s="226">
        <v>2.12E-2</v>
      </c>
    </row>
    <row r="176" spans="1:24" x14ac:dyDescent="0.3">
      <c r="A176" s="189">
        <v>34334</v>
      </c>
      <c r="B176" s="180" t="s">
        <v>486</v>
      </c>
      <c r="C176" s="236">
        <v>16052104.970000001</v>
      </c>
      <c r="D176" s="236">
        <v>0</v>
      </c>
      <c r="E176" s="236">
        <v>0</v>
      </c>
      <c r="F176" s="236">
        <v>0</v>
      </c>
      <c r="G176" s="236">
        <v>0</v>
      </c>
      <c r="H176" s="236">
        <v>16052104.970000001</v>
      </c>
      <c r="I176" s="236">
        <v>16052104.970000001</v>
      </c>
      <c r="J176" s="237">
        <v>0</v>
      </c>
      <c r="K176" s="236">
        <v>9491777.7400000058</v>
      </c>
      <c r="L176" s="236">
        <v>329068.2</v>
      </c>
      <c r="M176" s="236">
        <v>0</v>
      </c>
      <c r="N176" s="236">
        <v>0</v>
      </c>
      <c r="O176" s="223"/>
      <c r="P176" s="236">
        <v>0</v>
      </c>
      <c r="Q176" s="223"/>
      <c r="R176" s="236">
        <v>0</v>
      </c>
      <c r="S176" s="236">
        <v>0</v>
      </c>
      <c r="T176" s="236">
        <v>0</v>
      </c>
      <c r="U176" s="236">
        <v>9820845.9400000051</v>
      </c>
      <c r="V176" s="236">
        <v>9656311.8399999999</v>
      </c>
      <c r="W176" s="237">
        <v>0</v>
      </c>
      <c r="X176" s="226">
        <v>2.0499999999999997E-2</v>
      </c>
    </row>
    <row r="177" spans="1:24" x14ac:dyDescent="0.3">
      <c r="A177" s="189">
        <v>34335</v>
      </c>
      <c r="B177" s="180" t="s">
        <v>487</v>
      </c>
      <c r="C177" s="236">
        <v>18801752.445</v>
      </c>
      <c r="D177" s="236">
        <v>0</v>
      </c>
      <c r="E177" s="236">
        <v>0</v>
      </c>
      <c r="F177" s="236">
        <v>0</v>
      </c>
      <c r="G177" s="236">
        <v>0</v>
      </c>
      <c r="H177" s="236">
        <v>18801752.445</v>
      </c>
      <c r="I177" s="236">
        <v>18801752.449999999</v>
      </c>
      <c r="J177" s="237">
        <v>0</v>
      </c>
      <c r="K177" s="236">
        <v>11929082.48</v>
      </c>
      <c r="L177" s="236">
        <v>389196.24</v>
      </c>
      <c r="M177" s="236">
        <v>0</v>
      </c>
      <c r="N177" s="236">
        <v>0</v>
      </c>
      <c r="O177" s="223"/>
      <c r="P177" s="236">
        <v>0</v>
      </c>
      <c r="Q177" s="223"/>
      <c r="R177" s="236">
        <v>0</v>
      </c>
      <c r="S177" s="236">
        <v>0</v>
      </c>
      <c r="T177" s="236">
        <v>0</v>
      </c>
      <c r="U177" s="236">
        <v>12318278.720000001</v>
      </c>
      <c r="V177" s="236">
        <v>12123680.6</v>
      </c>
      <c r="W177" s="237">
        <v>0</v>
      </c>
      <c r="X177" s="226">
        <v>2.07E-2</v>
      </c>
    </row>
    <row r="178" spans="1:24" x14ac:dyDescent="0.3">
      <c r="A178" s="189">
        <v>34336</v>
      </c>
      <c r="B178" s="180" t="s">
        <v>488</v>
      </c>
      <c r="C178" s="236">
        <v>17542092.239999998</v>
      </c>
      <c r="D178" s="236">
        <v>0</v>
      </c>
      <c r="E178" s="236">
        <v>0</v>
      </c>
      <c r="F178" s="236">
        <v>0</v>
      </c>
      <c r="G178" s="236">
        <v>0</v>
      </c>
      <c r="H178" s="236">
        <v>17542092.239999998</v>
      </c>
      <c r="I178" s="236">
        <v>17542092.239999998</v>
      </c>
      <c r="J178" s="237">
        <v>0</v>
      </c>
      <c r="K178" s="236">
        <v>11493965.270000007</v>
      </c>
      <c r="L178" s="236">
        <v>315757.68</v>
      </c>
      <c r="M178" s="236">
        <v>0</v>
      </c>
      <c r="N178" s="236">
        <v>0</v>
      </c>
      <c r="O178" s="223"/>
      <c r="P178" s="236">
        <v>0</v>
      </c>
      <c r="Q178" s="223"/>
      <c r="R178" s="236">
        <v>0</v>
      </c>
      <c r="S178" s="236">
        <v>0</v>
      </c>
      <c r="T178" s="236">
        <v>0</v>
      </c>
      <c r="U178" s="236">
        <v>11809722.950000007</v>
      </c>
      <c r="V178" s="236">
        <v>11651844.109999999</v>
      </c>
      <c r="W178" s="237">
        <v>0</v>
      </c>
      <c r="X178" s="226">
        <v>1.8000000000000002E-2</v>
      </c>
    </row>
    <row r="179" spans="1:24" x14ac:dyDescent="0.3">
      <c r="A179" s="189">
        <v>34341</v>
      </c>
      <c r="B179" s="180" t="s">
        <v>489</v>
      </c>
      <c r="C179" s="236">
        <v>0</v>
      </c>
      <c r="D179" s="236">
        <v>0</v>
      </c>
      <c r="E179" s="236">
        <v>0</v>
      </c>
      <c r="F179" s="236">
        <v>0</v>
      </c>
      <c r="G179" s="236">
        <v>0</v>
      </c>
      <c r="H179" s="236">
        <v>0</v>
      </c>
      <c r="I179" s="236">
        <v>0</v>
      </c>
      <c r="J179" s="237">
        <v>0</v>
      </c>
      <c r="K179" s="236">
        <v>0</v>
      </c>
      <c r="L179" s="236">
        <v>0</v>
      </c>
      <c r="M179" s="236">
        <v>0</v>
      </c>
      <c r="N179" s="236">
        <v>0</v>
      </c>
      <c r="O179" s="223"/>
      <c r="P179" s="236">
        <v>0</v>
      </c>
      <c r="Q179" s="223"/>
      <c r="R179" s="236">
        <v>0</v>
      </c>
      <c r="S179" s="236">
        <v>0</v>
      </c>
      <c r="T179" s="236">
        <v>0</v>
      </c>
      <c r="U179" s="236">
        <v>0</v>
      </c>
      <c r="V179" s="236">
        <v>0</v>
      </c>
      <c r="W179" s="237">
        <v>0</v>
      </c>
      <c r="X179" s="226">
        <v>0</v>
      </c>
    </row>
    <row r="180" spans="1:24" x14ac:dyDescent="0.3">
      <c r="A180" s="189">
        <v>34342</v>
      </c>
      <c r="B180" s="180" t="s">
        <v>490</v>
      </c>
      <c r="C180" s="236">
        <v>0</v>
      </c>
      <c r="D180" s="236">
        <v>0</v>
      </c>
      <c r="E180" s="236">
        <v>0</v>
      </c>
      <c r="F180" s="236">
        <v>0</v>
      </c>
      <c r="G180" s="236">
        <v>0</v>
      </c>
      <c r="H180" s="236">
        <v>0</v>
      </c>
      <c r="I180" s="236">
        <v>0</v>
      </c>
      <c r="J180" s="237">
        <v>0</v>
      </c>
      <c r="K180" s="236">
        <v>0</v>
      </c>
      <c r="L180" s="236">
        <v>0</v>
      </c>
      <c r="M180" s="236">
        <v>0</v>
      </c>
      <c r="N180" s="236">
        <v>0</v>
      </c>
      <c r="O180" s="223"/>
      <c r="P180" s="236">
        <v>0</v>
      </c>
      <c r="Q180" s="223"/>
      <c r="R180" s="236">
        <v>0</v>
      </c>
      <c r="S180" s="236">
        <v>0</v>
      </c>
      <c r="T180" s="236">
        <v>0</v>
      </c>
      <c r="U180" s="236">
        <v>0</v>
      </c>
      <c r="V180" s="236">
        <v>0</v>
      </c>
      <c r="W180" s="237">
        <v>0</v>
      </c>
      <c r="X180" s="226">
        <v>0</v>
      </c>
    </row>
    <row r="181" spans="1:24" x14ac:dyDescent="0.3">
      <c r="A181" s="189">
        <v>34343</v>
      </c>
      <c r="B181" s="180" t="s">
        <v>491</v>
      </c>
      <c r="C181" s="236">
        <v>459235396.42500007</v>
      </c>
      <c r="D181" s="236">
        <v>22673.64</v>
      </c>
      <c r="E181" s="236">
        <v>0</v>
      </c>
      <c r="F181" s="236">
        <v>0</v>
      </c>
      <c r="G181" s="236">
        <v>0</v>
      </c>
      <c r="H181" s="236">
        <v>459258070.06500006</v>
      </c>
      <c r="I181" s="236">
        <v>459247605.31</v>
      </c>
      <c r="J181" s="237">
        <v>-4.999995231628418E-3</v>
      </c>
      <c r="K181" s="236">
        <v>19813608.059999999</v>
      </c>
      <c r="L181" s="236">
        <v>16716581.1</v>
      </c>
      <c r="M181" s="236">
        <v>0</v>
      </c>
      <c r="N181" s="236">
        <v>-269950.2</v>
      </c>
      <c r="O181" s="223"/>
      <c r="P181" s="236">
        <v>0</v>
      </c>
      <c r="Q181" s="223"/>
      <c r="R181" s="236">
        <v>0</v>
      </c>
      <c r="S181" s="236">
        <v>0</v>
      </c>
      <c r="T181" s="236">
        <v>0</v>
      </c>
      <c r="U181" s="236">
        <v>36260238.959999993</v>
      </c>
      <c r="V181" s="236">
        <v>28036828.289999999</v>
      </c>
      <c r="W181" s="237">
        <v>0</v>
      </c>
      <c r="X181" s="226">
        <v>3.6400000000000002E-2</v>
      </c>
    </row>
    <row r="182" spans="1:24" x14ac:dyDescent="0.3">
      <c r="A182" s="189">
        <v>34344</v>
      </c>
      <c r="B182" s="180" t="s">
        <v>492</v>
      </c>
      <c r="C182" s="236">
        <v>21710268.795000002</v>
      </c>
      <c r="D182" s="236">
        <v>0</v>
      </c>
      <c r="E182" s="236">
        <v>0</v>
      </c>
      <c r="F182" s="236">
        <v>0</v>
      </c>
      <c r="G182" s="236">
        <v>0</v>
      </c>
      <c r="H182" s="236">
        <v>21710268.795000002</v>
      </c>
      <c r="I182" s="236">
        <v>21710268.800000001</v>
      </c>
      <c r="J182" s="237">
        <v>0</v>
      </c>
      <c r="K182" s="236">
        <v>11147576.739999995</v>
      </c>
      <c r="L182" s="236">
        <v>590519.28</v>
      </c>
      <c r="M182" s="236">
        <v>0</v>
      </c>
      <c r="N182" s="236">
        <v>0</v>
      </c>
      <c r="O182" s="223"/>
      <c r="P182" s="236">
        <v>0</v>
      </c>
      <c r="Q182" s="223"/>
      <c r="R182" s="236">
        <v>0</v>
      </c>
      <c r="S182" s="236">
        <v>0</v>
      </c>
      <c r="T182" s="236">
        <v>0</v>
      </c>
      <c r="U182" s="236">
        <v>11738096.019999994</v>
      </c>
      <c r="V182" s="236">
        <v>11442836.380000001</v>
      </c>
      <c r="W182" s="237">
        <v>0</v>
      </c>
      <c r="X182" s="226">
        <v>2.7200000000000002E-2</v>
      </c>
    </row>
    <row r="183" spans="1:24" x14ac:dyDescent="0.3">
      <c r="A183" s="189">
        <v>34345</v>
      </c>
      <c r="B183" s="180" t="s">
        <v>493</v>
      </c>
      <c r="C183" s="236">
        <v>176825383.25000009</v>
      </c>
      <c r="D183" s="236">
        <v>202500</v>
      </c>
      <c r="E183" s="236">
        <v>0</v>
      </c>
      <c r="F183" s="236">
        <v>0</v>
      </c>
      <c r="G183" s="236">
        <v>0</v>
      </c>
      <c r="H183" s="236">
        <v>177027883.25000009</v>
      </c>
      <c r="I183" s="236">
        <v>176910190.94</v>
      </c>
      <c r="J183" s="237">
        <v>0</v>
      </c>
      <c r="K183" s="236">
        <v>14396000.979999999</v>
      </c>
      <c r="L183" s="236">
        <v>6191513.4299999997</v>
      </c>
      <c r="M183" s="236">
        <v>0</v>
      </c>
      <c r="N183" s="236">
        <v>-20000</v>
      </c>
      <c r="O183" s="223"/>
      <c r="P183" s="236">
        <v>0</v>
      </c>
      <c r="Q183" s="223"/>
      <c r="R183" s="236">
        <v>0</v>
      </c>
      <c r="S183" s="236">
        <v>0</v>
      </c>
      <c r="T183" s="236">
        <v>0</v>
      </c>
      <c r="U183" s="236">
        <v>20567514.409999996</v>
      </c>
      <c r="V183" s="236">
        <v>17481093.02</v>
      </c>
      <c r="W183" s="237">
        <v>0</v>
      </c>
      <c r="X183" s="226">
        <v>3.5000000000000003E-2</v>
      </c>
    </row>
    <row r="184" spans="1:24" x14ac:dyDescent="0.3">
      <c r="A184" s="189">
        <v>34346</v>
      </c>
      <c r="B184" s="180" t="s">
        <v>494</v>
      </c>
      <c r="C184" s="236">
        <v>175636432.62500012</v>
      </c>
      <c r="D184" s="236">
        <v>0</v>
      </c>
      <c r="E184" s="236">
        <v>0</v>
      </c>
      <c r="F184" s="236">
        <v>0</v>
      </c>
      <c r="G184" s="236">
        <v>0</v>
      </c>
      <c r="H184" s="236">
        <v>175636432.62500012</v>
      </c>
      <c r="I184" s="236">
        <v>175636432.63</v>
      </c>
      <c r="J184" s="237">
        <v>0</v>
      </c>
      <c r="K184" s="236">
        <v>14305937.169999998</v>
      </c>
      <c r="L184" s="236">
        <v>6147275.1600000001</v>
      </c>
      <c r="M184" s="236">
        <v>0</v>
      </c>
      <c r="N184" s="236">
        <v>0</v>
      </c>
      <c r="O184" s="223"/>
      <c r="P184" s="236">
        <v>0</v>
      </c>
      <c r="Q184" s="223"/>
      <c r="R184" s="236">
        <v>0</v>
      </c>
      <c r="S184" s="236">
        <v>0</v>
      </c>
      <c r="T184" s="236">
        <v>0</v>
      </c>
      <c r="U184" s="236">
        <v>20453212.329999998</v>
      </c>
      <c r="V184" s="236">
        <v>17379574.75</v>
      </c>
      <c r="W184" s="237">
        <v>0</v>
      </c>
      <c r="X184" s="226">
        <v>3.5000000000000003E-2</v>
      </c>
    </row>
    <row r="185" spans="1:24" x14ac:dyDescent="0.3">
      <c r="A185" s="189">
        <v>34352</v>
      </c>
      <c r="B185" s="180" t="s">
        <v>495</v>
      </c>
      <c r="C185" s="236">
        <v>0</v>
      </c>
      <c r="D185" s="236">
        <v>0</v>
      </c>
      <c r="E185" s="236">
        <v>0</v>
      </c>
      <c r="F185" s="236">
        <v>0</v>
      </c>
      <c r="G185" s="236">
        <v>0</v>
      </c>
      <c r="H185" s="236">
        <v>0</v>
      </c>
      <c r="I185" s="236">
        <v>0</v>
      </c>
      <c r="J185" s="237">
        <v>0</v>
      </c>
      <c r="K185" s="236">
        <v>0</v>
      </c>
      <c r="L185" s="236">
        <v>0</v>
      </c>
      <c r="M185" s="236">
        <v>0</v>
      </c>
      <c r="N185" s="236">
        <v>0</v>
      </c>
      <c r="O185" s="223"/>
      <c r="P185" s="236">
        <v>0</v>
      </c>
      <c r="Q185" s="223"/>
      <c r="R185" s="236">
        <v>0</v>
      </c>
      <c r="S185" s="236">
        <v>0</v>
      </c>
      <c r="T185" s="236">
        <v>0</v>
      </c>
      <c r="U185" s="236">
        <v>0</v>
      </c>
      <c r="V185" s="236">
        <v>0</v>
      </c>
      <c r="W185" s="237">
        <v>0</v>
      </c>
      <c r="X185" s="226">
        <v>0</v>
      </c>
    </row>
    <row r="186" spans="1:24" x14ac:dyDescent="0.3">
      <c r="A186" s="189">
        <v>34380</v>
      </c>
      <c r="B186" s="180" t="s">
        <v>496</v>
      </c>
      <c r="C186" s="236">
        <v>13374221.219999995</v>
      </c>
      <c r="D186" s="236">
        <v>3094842.98</v>
      </c>
      <c r="E186" s="236">
        <v>-618968.59</v>
      </c>
      <c r="F186" s="236">
        <v>0</v>
      </c>
      <c r="G186" s="236">
        <v>0</v>
      </c>
      <c r="H186" s="236">
        <v>15850095.609999996</v>
      </c>
      <c r="I186" s="236">
        <v>14067968.84</v>
      </c>
      <c r="J186" s="237">
        <v>-5.0000008195638657E-3</v>
      </c>
      <c r="K186" s="236">
        <v>2663150.1200000015</v>
      </c>
      <c r="L186" s="236">
        <v>526155.56000000006</v>
      </c>
      <c r="M186" s="236">
        <v>-618968.59</v>
      </c>
      <c r="N186" s="236">
        <v>-238333.34</v>
      </c>
      <c r="O186" s="223"/>
      <c r="P186" s="236">
        <v>0</v>
      </c>
      <c r="Q186" s="223"/>
      <c r="R186" s="236">
        <v>0</v>
      </c>
      <c r="S186" s="236">
        <v>0</v>
      </c>
      <c r="T186" s="236">
        <v>0</v>
      </c>
      <c r="U186" s="236">
        <v>2332003.7500000019</v>
      </c>
      <c r="V186" s="236">
        <v>2635807.2599999998</v>
      </c>
      <c r="W186" s="237">
        <v>0</v>
      </c>
      <c r="X186" s="226">
        <v>3.78E-2</v>
      </c>
    </row>
    <row r="187" spans="1:24" x14ac:dyDescent="0.3">
      <c r="A187" s="189">
        <v>34381</v>
      </c>
      <c r="B187" s="180" t="s">
        <v>497</v>
      </c>
      <c r="C187" s="236">
        <v>164019280.71499991</v>
      </c>
      <c r="D187" s="236">
        <v>41699077.409999996</v>
      </c>
      <c r="E187" s="236">
        <v>-282925.78000000003</v>
      </c>
      <c r="F187" s="236">
        <v>0</v>
      </c>
      <c r="G187" s="236">
        <v>0</v>
      </c>
      <c r="H187" s="236">
        <v>205435432.34499991</v>
      </c>
      <c r="I187" s="236">
        <v>189031237.63999999</v>
      </c>
      <c r="J187" s="237">
        <v>-4.9998462200164795E-3</v>
      </c>
      <c r="K187" s="236">
        <v>91770284.029999986</v>
      </c>
      <c r="L187" s="236">
        <v>8032028.6799999997</v>
      </c>
      <c r="M187" s="236">
        <v>-282925.78000000003</v>
      </c>
      <c r="N187" s="236">
        <v>-98333.23</v>
      </c>
      <c r="O187" s="223"/>
      <c r="P187" s="236">
        <v>0</v>
      </c>
      <c r="Q187" s="223"/>
      <c r="R187" s="236">
        <v>0</v>
      </c>
      <c r="S187" s="236">
        <v>0</v>
      </c>
      <c r="T187" s="236">
        <v>0</v>
      </c>
      <c r="U187" s="236">
        <v>99421053.699999973</v>
      </c>
      <c r="V187" s="236">
        <v>95489877.969999999</v>
      </c>
      <c r="W187" s="237">
        <v>4.999995231628418E-3</v>
      </c>
      <c r="X187" s="226">
        <v>4.2800000000000005E-2</v>
      </c>
    </row>
    <row r="188" spans="1:24" x14ac:dyDescent="0.3">
      <c r="A188" s="189">
        <v>34382</v>
      </c>
      <c r="B188" s="180" t="s">
        <v>498</v>
      </c>
      <c r="C188" s="236">
        <v>37467329.220000029</v>
      </c>
      <c r="D188" s="236">
        <v>5122430.82</v>
      </c>
      <c r="E188" s="236">
        <v>-1024486.19</v>
      </c>
      <c r="F188" s="236">
        <v>0</v>
      </c>
      <c r="G188" s="236">
        <v>0</v>
      </c>
      <c r="H188" s="236">
        <v>41565273.850000031</v>
      </c>
      <c r="I188" s="236">
        <v>37984211.68</v>
      </c>
      <c r="J188" s="237">
        <v>-4.9999803304672241E-3</v>
      </c>
      <c r="K188" s="236">
        <v>10409071.580000006</v>
      </c>
      <c r="L188" s="236">
        <v>1477282.95</v>
      </c>
      <c r="M188" s="236">
        <v>-1024486.19</v>
      </c>
      <c r="N188" s="236">
        <v>-52133.4</v>
      </c>
      <c r="O188" s="223"/>
      <c r="P188" s="236">
        <v>0</v>
      </c>
      <c r="Q188" s="223"/>
      <c r="R188" s="236">
        <v>0</v>
      </c>
      <c r="S188" s="236">
        <v>0</v>
      </c>
      <c r="T188" s="236">
        <v>0</v>
      </c>
      <c r="U188" s="236">
        <v>10809734.940000005</v>
      </c>
      <c r="V188" s="236">
        <v>10989787.67</v>
      </c>
      <c r="W188" s="237">
        <v>1.4901161193847656E-8</v>
      </c>
      <c r="X188" s="226">
        <v>3.9199999999999999E-2</v>
      </c>
    </row>
    <row r="189" spans="1:24" x14ac:dyDescent="0.3">
      <c r="A189" s="189">
        <v>34383</v>
      </c>
      <c r="B189" s="180" t="s">
        <v>499</v>
      </c>
      <c r="C189" s="236">
        <v>38711529.969999999</v>
      </c>
      <c r="D189" s="236">
        <v>1949801.76</v>
      </c>
      <c r="E189" s="236">
        <v>-389960.35</v>
      </c>
      <c r="F189" s="236">
        <v>0</v>
      </c>
      <c r="G189" s="236">
        <v>0</v>
      </c>
      <c r="H189" s="236">
        <v>40271371.379999995</v>
      </c>
      <c r="I189" s="236">
        <v>38831517.770000003</v>
      </c>
      <c r="J189" s="237">
        <v>0</v>
      </c>
      <c r="K189" s="236">
        <v>23362826.240000024</v>
      </c>
      <c r="L189" s="236">
        <v>874880.52</v>
      </c>
      <c r="M189" s="236">
        <v>-389960.35</v>
      </c>
      <c r="N189" s="236">
        <v>0</v>
      </c>
      <c r="O189" s="223"/>
      <c r="P189" s="236">
        <v>0</v>
      </c>
      <c r="Q189" s="223"/>
      <c r="R189" s="236">
        <v>0</v>
      </c>
      <c r="S189" s="236">
        <v>0</v>
      </c>
      <c r="T189" s="236">
        <v>0</v>
      </c>
      <c r="U189" s="236">
        <v>23847746.410000023</v>
      </c>
      <c r="V189" s="236">
        <v>23770269.550000001</v>
      </c>
      <c r="W189" s="237">
        <v>0</v>
      </c>
      <c r="X189" s="226">
        <v>2.2599999999999999E-2</v>
      </c>
    </row>
    <row r="190" spans="1:24" x14ac:dyDescent="0.3">
      <c r="A190" s="189">
        <v>34384</v>
      </c>
      <c r="B190" s="180" t="s">
        <v>500</v>
      </c>
      <c r="C190" s="236">
        <v>28730215.395000007</v>
      </c>
      <c r="D190" s="236">
        <v>3206910.65</v>
      </c>
      <c r="E190" s="236">
        <v>-641382.13</v>
      </c>
      <c r="F190" s="236">
        <v>0</v>
      </c>
      <c r="G190" s="236">
        <v>0</v>
      </c>
      <c r="H190" s="236">
        <v>31295743.915000007</v>
      </c>
      <c r="I190" s="236">
        <v>28927563.739999998</v>
      </c>
      <c r="J190" s="237">
        <v>-4.9999989569187164E-3</v>
      </c>
      <c r="K190" s="236">
        <v>8371480.6000000034</v>
      </c>
      <c r="L190" s="236">
        <v>1172192.76</v>
      </c>
      <c r="M190" s="236">
        <v>-641382.13</v>
      </c>
      <c r="N190" s="236">
        <v>0</v>
      </c>
      <c r="O190" s="223"/>
      <c r="P190" s="236">
        <v>0</v>
      </c>
      <c r="Q190" s="223"/>
      <c r="R190" s="236">
        <v>0</v>
      </c>
      <c r="S190" s="236">
        <v>0</v>
      </c>
      <c r="T190" s="236">
        <v>0</v>
      </c>
      <c r="U190" s="236">
        <v>8902291.2300000023</v>
      </c>
      <c r="V190" s="236">
        <v>8908239.8900000006</v>
      </c>
      <c r="W190" s="237">
        <v>0</v>
      </c>
      <c r="X190" s="226">
        <v>4.0800000000000003E-2</v>
      </c>
    </row>
    <row r="191" spans="1:24" x14ac:dyDescent="0.3">
      <c r="A191" s="189">
        <v>34385</v>
      </c>
      <c r="B191" s="180" t="s">
        <v>501</v>
      </c>
      <c r="C191" s="236">
        <v>25537597.419999994</v>
      </c>
      <c r="D191" s="236">
        <v>3543064.53</v>
      </c>
      <c r="E191" s="236">
        <v>-708612.91</v>
      </c>
      <c r="F191" s="236">
        <v>0</v>
      </c>
      <c r="G191" s="236">
        <v>0</v>
      </c>
      <c r="H191" s="236">
        <v>28372049.039999995</v>
      </c>
      <c r="I191" s="236">
        <v>25884448.329999998</v>
      </c>
      <c r="J191" s="237">
        <v>0</v>
      </c>
      <c r="K191" s="236">
        <v>6881861.0700000022</v>
      </c>
      <c r="L191" s="236">
        <v>1073304.75</v>
      </c>
      <c r="M191" s="236">
        <v>-708612.91</v>
      </c>
      <c r="N191" s="236">
        <v>0</v>
      </c>
      <c r="O191" s="223"/>
      <c r="P191" s="236">
        <v>0</v>
      </c>
      <c r="Q191" s="223"/>
      <c r="R191" s="236">
        <v>0</v>
      </c>
      <c r="S191" s="236">
        <v>0</v>
      </c>
      <c r="T191" s="236">
        <v>0</v>
      </c>
      <c r="U191" s="236">
        <v>7246552.910000002</v>
      </c>
      <c r="V191" s="236">
        <v>7329332.8099999996</v>
      </c>
      <c r="W191" s="237">
        <v>0</v>
      </c>
      <c r="X191" s="226">
        <v>4.1799999999999997E-2</v>
      </c>
    </row>
    <row r="192" spans="1:24" x14ac:dyDescent="0.3">
      <c r="A192" s="189">
        <v>34386</v>
      </c>
      <c r="B192" s="180" t="s">
        <v>502</v>
      </c>
      <c r="C192" s="236">
        <v>225351015.47500005</v>
      </c>
      <c r="D192" s="236">
        <v>3629358.14</v>
      </c>
      <c r="E192" s="236">
        <v>-725871.64</v>
      </c>
      <c r="F192" s="236">
        <v>0</v>
      </c>
      <c r="G192" s="236">
        <v>0</v>
      </c>
      <c r="H192" s="236">
        <v>228254501.97500005</v>
      </c>
      <c r="I192" s="236">
        <v>225920343.5</v>
      </c>
      <c r="J192" s="237">
        <v>0</v>
      </c>
      <c r="K192" s="236">
        <v>49140894.330000043</v>
      </c>
      <c r="L192" s="236">
        <v>7855258.8600000003</v>
      </c>
      <c r="M192" s="236">
        <v>-725871.64</v>
      </c>
      <c r="N192" s="236">
        <v>-1234907.6200000001</v>
      </c>
      <c r="O192" s="223"/>
      <c r="P192" s="236">
        <v>0</v>
      </c>
      <c r="Q192" s="223"/>
      <c r="R192" s="236">
        <v>0</v>
      </c>
      <c r="S192" s="236">
        <v>0</v>
      </c>
      <c r="T192" s="236">
        <v>0</v>
      </c>
      <c r="U192" s="236">
        <v>55035373.930000044</v>
      </c>
      <c r="V192" s="236">
        <v>52306564.020000003</v>
      </c>
      <c r="W192" s="237">
        <v>0</v>
      </c>
      <c r="X192" s="226">
        <v>3.4800000000000005E-2</v>
      </c>
    </row>
    <row r="193" spans="1:24" x14ac:dyDescent="0.3">
      <c r="A193" s="189">
        <v>34390</v>
      </c>
      <c r="B193" s="180" t="s">
        <v>503</v>
      </c>
      <c r="C193" s="236">
        <v>0</v>
      </c>
      <c r="D193" s="236">
        <v>0</v>
      </c>
      <c r="E193" s="236">
        <v>0</v>
      </c>
      <c r="F193" s="236">
        <v>0</v>
      </c>
      <c r="G193" s="236">
        <v>0</v>
      </c>
      <c r="H193" s="236">
        <v>0</v>
      </c>
      <c r="I193" s="236">
        <v>0</v>
      </c>
      <c r="J193" s="237">
        <v>0</v>
      </c>
      <c r="K193" s="236">
        <v>0</v>
      </c>
      <c r="L193" s="236">
        <v>0</v>
      </c>
      <c r="M193" s="236">
        <v>0</v>
      </c>
      <c r="N193" s="236">
        <v>0</v>
      </c>
      <c r="O193" s="223"/>
      <c r="P193" s="236">
        <v>0</v>
      </c>
      <c r="Q193" s="223"/>
      <c r="R193" s="236">
        <v>0</v>
      </c>
      <c r="S193" s="236">
        <v>0</v>
      </c>
      <c r="T193" s="236">
        <v>0</v>
      </c>
      <c r="U193" s="236">
        <v>0</v>
      </c>
      <c r="V193" s="236">
        <v>0</v>
      </c>
      <c r="W193" s="237">
        <v>0</v>
      </c>
      <c r="X193" s="226">
        <v>0</v>
      </c>
    </row>
    <row r="194" spans="1:24" x14ac:dyDescent="0.3">
      <c r="A194" s="189">
        <v>34398</v>
      </c>
      <c r="B194" s="180" t="s">
        <v>504</v>
      </c>
      <c r="C194" s="236">
        <v>940672.19000000018</v>
      </c>
      <c r="D194" s="236">
        <v>0</v>
      </c>
      <c r="E194" s="236">
        <v>0</v>
      </c>
      <c r="F194" s="236">
        <v>0</v>
      </c>
      <c r="G194" s="236">
        <v>0</v>
      </c>
      <c r="H194" s="236">
        <v>940672.19000000018</v>
      </c>
      <c r="I194" s="236">
        <v>940672.19</v>
      </c>
      <c r="J194" s="237">
        <v>0</v>
      </c>
      <c r="K194" s="236">
        <v>56806.889999999985</v>
      </c>
      <c r="L194" s="236">
        <v>32076.959999999999</v>
      </c>
      <c r="M194" s="236">
        <v>0</v>
      </c>
      <c r="N194" s="236">
        <v>0</v>
      </c>
      <c r="O194" s="223"/>
      <c r="P194" s="236">
        <v>0</v>
      </c>
      <c r="Q194" s="223"/>
      <c r="R194" s="236">
        <v>0</v>
      </c>
      <c r="S194" s="236">
        <v>0</v>
      </c>
      <c r="T194" s="236">
        <v>0</v>
      </c>
      <c r="U194" s="236">
        <v>88883.849999999977</v>
      </c>
      <c r="V194" s="236">
        <v>72845.37</v>
      </c>
      <c r="W194" s="237">
        <v>0</v>
      </c>
      <c r="X194" s="226">
        <v>3.4099999999999998E-2</v>
      </c>
    </row>
    <row r="195" spans="1:24" x14ac:dyDescent="0.3">
      <c r="A195" s="189">
        <v>34399</v>
      </c>
      <c r="B195" s="180" t="s">
        <v>505</v>
      </c>
      <c r="C195" s="236">
        <v>960796152.64999998</v>
      </c>
      <c r="D195" s="236">
        <v>222493915.77000001</v>
      </c>
      <c r="E195" s="236">
        <v>0</v>
      </c>
      <c r="F195" s="236">
        <v>0</v>
      </c>
      <c r="G195" s="236">
        <v>0</v>
      </c>
      <c r="H195" s="236">
        <v>1183290068.4200001</v>
      </c>
      <c r="I195" s="236">
        <v>988809302.15999997</v>
      </c>
      <c r="J195" s="237">
        <v>0</v>
      </c>
      <c r="K195" s="236">
        <v>92761911.579999998</v>
      </c>
      <c r="L195" s="236">
        <v>32971227.170000002</v>
      </c>
      <c r="M195" s="236">
        <v>0</v>
      </c>
      <c r="N195" s="236">
        <v>0</v>
      </c>
      <c r="O195" s="223"/>
      <c r="P195" s="236">
        <v>0</v>
      </c>
      <c r="Q195" s="223"/>
      <c r="R195" s="236">
        <v>0</v>
      </c>
      <c r="S195" s="236">
        <v>0</v>
      </c>
      <c r="T195" s="236">
        <v>0</v>
      </c>
      <c r="U195" s="236">
        <v>125733138.75</v>
      </c>
      <c r="V195" s="236">
        <v>109212885.17</v>
      </c>
      <c r="W195" s="237">
        <v>0</v>
      </c>
      <c r="X195" s="226">
        <v>3.39E-2</v>
      </c>
    </row>
    <row r="196" spans="1:24" x14ac:dyDescent="0.3">
      <c r="A196" s="189">
        <v>34520</v>
      </c>
      <c r="B196" s="180" t="s">
        <v>506</v>
      </c>
      <c r="C196" s="236">
        <v>0</v>
      </c>
      <c r="D196" s="236">
        <v>0</v>
      </c>
      <c r="E196" s="236">
        <v>0</v>
      </c>
      <c r="F196" s="236">
        <v>0</v>
      </c>
      <c r="G196" s="236">
        <v>0</v>
      </c>
      <c r="H196" s="236">
        <v>0</v>
      </c>
      <c r="I196" s="236">
        <v>0</v>
      </c>
      <c r="J196" s="237">
        <v>0</v>
      </c>
      <c r="K196" s="236">
        <v>0</v>
      </c>
      <c r="L196" s="236">
        <v>0</v>
      </c>
      <c r="M196" s="236">
        <v>0</v>
      </c>
      <c r="N196" s="236">
        <v>0</v>
      </c>
      <c r="O196" s="223"/>
      <c r="P196" s="236">
        <v>0</v>
      </c>
      <c r="Q196" s="223"/>
      <c r="R196" s="236">
        <v>0</v>
      </c>
      <c r="S196" s="236">
        <v>0</v>
      </c>
      <c r="T196" s="236">
        <v>0</v>
      </c>
      <c r="U196" s="236">
        <v>0</v>
      </c>
      <c r="V196" s="236">
        <v>0</v>
      </c>
      <c r="W196" s="237">
        <v>0</v>
      </c>
      <c r="X196" s="226">
        <v>1.89E-2</v>
      </c>
    </row>
    <row r="197" spans="1:24" x14ac:dyDescent="0.3">
      <c r="A197" s="189">
        <v>34528</v>
      </c>
      <c r="B197" s="180" t="s">
        <v>507</v>
      </c>
      <c r="C197" s="236">
        <v>0</v>
      </c>
      <c r="D197" s="236">
        <v>0</v>
      </c>
      <c r="E197" s="236">
        <v>0</v>
      </c>
      <c r="F197" s="236">
        <v>0</v>
      </c>
      <c r="G197" s="236">
        <v>0</v>
      </c>
      <c r="H197" s="236">
        <v>0</v>
      </c>
      <c r="I197" s="236">
        <v>0</v>
      </c>
      <c r="J197" s="237">
        <v>0</v>
      </c>
      <c r="K197" s="236">
        <v>0</v>
      </c>
      <c r="L197" s="236">
        <v>0</v>
      </c>
      <c r="M197" s="236">
        <v>0</v>
      </c>
      <c r="N197" s="236">
        <v>0</v>
      </c>
      <c r="O197" s="223"/>
      <c r="P197" s="236">
        <v>0</v>
      </c>
      <c r="Q197" s="223"/>
      <c r="R197" s="236">
        <v>0</v>
      </c>
      <c r="S197" s="236">
        <v>0</v>
      </c>
      <c r="T197" s="236">
        <v>0</v>
      </c>
      <c r="U197" s="236">
        <v>0</v>
      </c>
      <c r="V197" s="236">
        <v>0</v>
      </c>
      <c r="W197" s="237">
        <v>0</v>
      </c>
      <c r="X197" s="226">
        <v>0</v>
      </c>
    </row>
    <row r="198" spans="1:24" x14ac:dyDescent="0.3">
      <c r="A198" s="189">
        <v>34530</v>
      </c>
      <c r="B198" s="180" t="s">
        <v>508</v>
      </c>
      <c r="C198" s="236">
        <v>32858830.609999999</v>
      </c>
      <c r="D198" s="236">
        <v>0</v>
      </c>
      <c r="E198" s="236">
        <v>0</v>
      </c>
      <c r="F198" s="236">
        <v>0</v>
      </c>
      <c r="G198" s="236">
        <v>0</v>
      </c>
      <c r="H198" s="236">
        <v>32858830.609999999</v>
      </c>
      <c r="I198" s="236">
        <v>32858830.609999999</v>
      </c>
      <c r="J198" s="237">
        <v>0</v>
      </c>
      <c r="K198" s="236">
        <v>14137386.859999998</v>
      </c>
      <c r="L198" s="236">
        <v>808327.2</v>
      </c>
      <c r="M198" s="236">
        <v>0</v>
      </c>
      <c r="N198" s="236">
        <v>0</v>
      </c>
      <c r="O198" s="223"/>
      <c r="P198" s="236">
        <v>0</v>
      </c>
      <c r="Q198" s="223"/>
      <c r="R198" s="236">
        <v>0</v>
      </c>
      <c r="S198" s="236">
        <v>0</v>
      </c>
      <c r="T198" s="236">
        <v>0</v>
      </c>
      <c r="U198" s="236">
        <v>14945714.059999997</v>
      </c>
      <c r="V198" s="236">
        <v>14541550.460000001</v>
      </c>
      <c r="W198" s="237">
        <v>0</v>
      </c>
      <c r="X198" s="226">
        <v>2.46E-2</v>
      </c>
    </row>
    <row r="199" spans="1:24" x14ac:dyDescent="0.3">
      <c r="A199" s="189">
        <v>34531</v>
      </c>
      <c r="B199" s="180" t="s">
        <v>509</v>
      </c>
      <c r="C199" s="236">
        <v>40601976.5</v>
      </c>
      <c r="D199" s="236">
        <v>0</v>
      </c>
      <c r="E199" s="236">
        <v>0</v>
      </c>
      <c r="F199" s="236">
        <v>0</v>
      </c>
      <c r="G199" s="236">
        <v>0</v>
      </c>
      <c r="H199" s="236">
        <v>40601976.5</v>
      </c>
      <c r="I199" s="236">
        <v>40601976.5</v>
      </c>
      <c r="J199" s="237">
        <v>0</v>
      </c>
      <c r="K199" s="236">
        <v>23536486.480000019</v>
      </c>
      <c r="L199" s="236">
        <v>1364226.36</v>
      </c>
      <c r="M199" s="236">
        <v>0</v>
      </c>
      <c r="N199" s="236">
        <v>0</v>
      </c>
      <c r="O199" s="223"/>
      <c r="P199" s="236">
        <v>0</v>
      </c>
      <c r="Q199" s="223"/>
      <c r="R199" s="236">
        <v>0</v>
      </c>
      <c r="S199" s="236">
        <v>0</v>
      </c>
      <c r="T199" s="236">
        <v>0</v>
      </c>
      <c r="U199" s="236">
        <v>24900712.840000018</v>
      </c>
      <c r="V199" s="236">
        <v>24218599.66</v>
      </c>
      <c r="W199" s="237">
        <v>0</v>
      </c>
      <c r="X199" s="226">
        <v>3.3599999999999998E-2</v>
      </c>
    </row>
    <row r="200" spans="1:24" x14ac:dyDescent="0.3">
      <c r="A200" s="189">
        <v>34532</v>
      </c>
      <c r="B200" s="180" t="s">
        <v>510</v>
      </c>
      <c r="C200" s="236">
        <v>44698672.580000006</v>
      </c>
      <c r="D200" s="236">
        <v>0</v>
      </c>
      <c r="E200" s="236">
        <v>0</v>
      </c>
      <c r="F200" s="236">
        <v>0</v>
      </c>
      <c r="G200" s="236">
        <v>0</v>
      </c>
      <c r="H200" s="236">
        <v>44698672.580000006</v>
      </c>
      <c r="I200" s="236">
        <v>44698672.579999998</v>
      </c>
      <c r="J200" s="237">
        <v>0</v>
      </c>
      <c r="K200" s="236">
        <v>25733846.520000026</v>
      </c>
      <c r="L200" s="236">
        <v>1600212.48</v>
      </c>
      <c r="M200" s="236">
        <v>0</v>
      </c>
      <c r="N200" s="236">
        <v>0</v>
      </c>
      <c r="O200" s="223"/>
      <c r="P200" s="236">
        <v>0</v>
      </c>
      <c r="Q200" s="223"/>
      <c r="R200" s="236">
        <v>0</v>
      </c>
      <c r="S200" s="236">
        <v>0</v>
      </c>
      <c r="T200" s="236">
        <v>0</v>
      </c>
      <c r="U200" s="236">
        <v>27334059.000000026</v>
      </c>
      <c r="V200" s="236">
        <v>26533952.760000002</v>
      </c>
      <c r="W200" s="237">
        <v>0</v>
      </c>
      <c r="X200" s="226">
        <v>3.5799999999999998E-2</v>
      </c>
    </row>
    <row r="201" spans="1:24" x14ac:dyDescent="0.3">
      <c r="A201" s="189">
        <v>34533</v>
      </c>
      <c r="B201" s="180" t="s">
        <v>511</v>
      </c>
      <c r="C201" s="236">
        <v>14174190.639999999</v>
      </c>
      <c r="D201" s="236">
        <v>0</v>
      </c>
      <c r="E201" s="236">
        <v>0</v>
      </c>
      <c r="F201" s="236">
        <v>0</v>
      </c>
      <c r="G201" s="236">
        <v>0</v>
      </c>
      <c r="H201" s="236">
        <v>14174190.639999999</v>
      </c>
      <c r="I201" s="236">
        <v>14174190.640000001</v>
      </c>
      <c r="J201" s="237">
        <v>0</v>
      </c>
      <c r="K201" s="236">
        <v>6497504.6499999929</v>
      </c>
      <c r="L201" s="236">
        <v>364276.68</v>
      </c>
      <c r="M201" s="236">
        <v>0</v>
      </c>
      <c r="N201" s="236">
        <v>0</v>
      </c>
      <c r="O201" s="223"/>
      <c r="P201" s="236">
        <v>0</v>
      </c>
      <c r="Q201" s="223"/>
      <c r="R201" s="236">
        <v>0</v>
      </c>
      <c r="S201" s="236">
        <v>0</v>
      </c>
      <c r="T201" s="236">
        <v>0</v>
      </c>
      <c r="U201" s="236">
        <v>6861781.3299999926</v>
      </c>
      <c r="V201" s="236">
        <v>6679642.9900000002</v>
      </c>
      <c r="W201" s="237">
        <v>0</v>
      </c>
      <c r="X201" s="226">
        <v>2.5699999999999997E-2</v>
      </c>
    </row>
    <row r="202" spans="1:24" x14ac:dyDescent="0.3">
      <c r="A202" s="189">
        <v>34534</v>
      </c>
      <c r="B202" s="180" t="s">
        <v>512</v>
      </c>
      <c r="C202" s="236">
        <v>4189431.02</v>
      </c>
      <c r="D202" s="236">
        <v>0</v>
      </c>
      <c r="E202" s="236">
        <v>0</v>
      </c>
      <c r="F202" s="236">
        <v>0</v>
      </c>
      <c r="G202" s="236">
        <v>0</v>
      </c>
      <c r="H202" s="236">
        <v>4189431.02</v>
      </c>
      <c r="I202" s="236">
        <v>4189431.02</v>
      </c>
      <c r="J202" s="237">
        <v>0</v>
      </c>
      <c r="K202" s="236">
        <v>2059900.969999999</v>
      </c>
      <c r="L202" s="236">
        <v>101803.2</v>
      </c>
      <c r="M202" s="236">
        <v>0</v>
      </c>
      <c r="N202" s="236">
        <v>0</v>
      </c>
      <c r="O202" s="223"/>
      <c r="P202" s="236">
        <v>0</v>
      </c>
      <c r="Q202" s="223"/>
      <c r="R202" s="236">
        <v>0</v>
      </c>
      <c r="S202" s="236">
        <v>0</v>
      </c>
      <c r="T202" s="236">
        <v>0</v>
      </c>
      <c r="U202" s="236">
        <v>2161704.169999999</v>
      </c>
      <c r="V202" s="236">
        <v>2110802.5699999998</v>
      </c>
      <c r="W202" s="237">
        <v>0</v>
      </c>
      <c r="X202" s="226">
        <v>2.4300000000000002E-2</v>
      </c>
    </row>
    <row r="203" spans="1:24" x14ac:dyDescent="0.3">
      <c r="A203" s="189">
        <v>34535</v>
      </c>
      <c r="B203" s="180" t="s">
        <v>513</v>
      </c>
      <c r="C203" s="236">
        <v>10408627.609999998</v>
      </c>
      <c r="D203" s="236">
        <v>0</v>
      </c>
      <c r="E203" s="236">
        <v>0</v>
      </c>
      <c r="F203" s="236">
        <v>0</v>
      </c>
      <c r="G203" s="236">
        <v>0</v>
      </c>
      <c r="H203" s="236">
        <v>10408627.609999998</v>
      </c>
      <c r="I203" s="236">
        <v>10408627.609999999</v>
      </c>
      <c r="J203" s="237">
        <v>0</v>
      </c>
      <c r="K203" s="236">
        <v>5186295.3899999931</v>
      </c>
      <c r="L203" s="236">
        <v>183191.88</v>
      </c>
      <c r="M203" s="236">
        <v>0</v>
      </c>
      <c r="N203" s="236">
        <v>0</v>
      </c>
      <c r="O203" s="223"/>
      <c r="P203" s="236">
        <v>0</v>
      </c>
      <c r="Q203" s="223"/>
      <c r="R203" s="236">
        <v>0</v>
      </c>
      <c r="S203" s="236">
        <v>0</v>
      </c>
      <c r="T203" s="236">
        <v>0</v>
      </c>
      <c r="U203" s="236">
        <v>5369487.269999993</v>
      </c>
      <c r="V203" s="236">
        <v>5277891.33</v>
      </c>
      <c r="W203" s="237">
        <v>0</v>
      </c>
      <c r="X203" s="226">
        <v>1.7600000000000001E-2</v>
      </c>
    </row>
    <row r="204" spans="1:24" x14ac:dyDescent="0.3">
      <c r="A204" s="189">
        <v>34536</v>
      </c>
      <c r="B204" s="180" t="s">
        <v>514</v>
      </c>
      <c r="C204" s="236">
        <v>14353367.069999998</v>
      </c>
      <c r="D204" s="236">
        <v>0</v>
      </c>
      <c r="E204" s="236">
        <v>0</v>
      </c>
      <c r="F204" s="236">
        <v>0</v>
      </c>
      <c r="G204" s="236">
        <v>0</v>
      </c>
      <c r="H204" s="236">
        <v>14353367.069999998</v>
      </c>
      <c r="I204" s="236">
        <v>14353367.07</v>
      </c>
      <c r="J204" s="237">
        <v>0</v>
      </c>
      <c r="K204" s="236">
        <v>7179143.4200000055</v>
      </c>
      <c r="L204" s="236">
        <v>345916.2</v>
      </c>
      <c r="M204" s="236">
        <v>0</v>
      </c>
      <c r="N204" s="236">
        <v>0</v>
      </c>
      <c r="O204" s="223"/>
      <c r="P204" s="236">
        <v>0</v>
      </c>
      <c r="Q204" s="223"/>
      <c r="R204" s="236">
        <v>0</v>
      </c>
      <c r="S204" s="236">
        <v>0</v>
      </c>
      <c r="T204" s="236">
        <v>0</v>
      </c>
      <c r="U204" s="236">
        <v>7525059.6200000057</v>
      </c>
      <c r="V204" s="236">
        <v>7352101.5199999996</v>
      </c>
      <c r="W204" s="237">
        <v>0</v>
      </c>
      <c r="X204" s="226">
        <v>2.41E-2</v>
      </c>
    </row>
    <row r="205" spans="1:24" x14ac:dyDescent="0.3">
      <c r="A205" s="189">
        <v>34541</v>
      </c>
      <c r="B205" s="180" t="s">
        <v>515</v>
      </c>
      <c r="C205" s="236">
        <v>0</v>
      </c>
      <c r="D205" s="236">
        <v>0</v>
      </c>
      <c r="E205" s="236">
        <v>0</v>
      </c>
      <c r="F205" s="236">
        <v>0</v>
      </c>
      <c r="G205" s="236">
        <v>0</v>
      </c>
      <c r="H205" s="236">
        <v>0</v>
      </c>
      <c r="I205" s="236">
        <v>0</v>
      </c>
      <c r="J205" s="237">
        <v>0</v>
      </c>
      <c r="K205" s="236">
        <v>0</v>
      </c>
      <c r="L205" s="236">
        <v>0</v>
      </c>
      <c r="M205" s="236">
        <v>0</v>
      </c>
      <c r="N205" s="236">
        <v>0</v>
      </c>
      <c r="O205" s="223"/>
      <c r="P205" s="236">
        <v>0</v>
      </c>
      <c r="Q205" s="223"/>
      <c r="R205" s="236">
        <v>0</v>
      </c>
      <c r="S205" s="236">
        <v>0</v>
      </c>
      <c r="T205" s="236">
        <v>0</v>
      </c>
      <c r="U205" s="236">
        <v>0</v>
      </c>
      <c r="V205" s="236">
        <v>0</v>
      </c>
      <c r="W205" s="237">
        <v>0</v>
      </c>
      <c r="X205" s="226">
        <v>0</v>
      </c>
    </row>
    <row r="206" spans="1:24" x14ac:dyDescent="0.3">
      <c r="A206" s="189">
        <v>34542</v>
      </c>
      <c r="B206" s="180" t="s">
        <v>516</v>
      </c>
      <c r="C206" s="236">
        <v>0</v>
      </c>
      <c r="D206" s="236">
        <v>0</v>
      </c>
      <c r="E206" s="236">
        <v>0</v>
      </c>
      <c r="F206" s="236">
        <v>0</v>
      </c>
      <c r="G206" s="236">
        <v>0</v>
      </c>
      <c r="H206" s="236">
        <v>0</v>
      </c>
      <c r="I206" s="236">
        <v>0</v>
      </c>
      <c r="J206" s="237">
        <v>0</v>
      </c>
      <c r="K206" s="236">
        <v>0</v>
      </c>
      <c r="L206" s="236">
        <v>0</v>
      </c>
      <c r="M206" s="236">
        <v>0</v>
      </c>
      <c r="N206" s="236">
        <v>0</v>
      </c>
      <c r="O206" s="223"/>
      <c r="P206" s="236">
        <v>0</v>
      </c>
      <c r="Q206" s="223"/>
      <c r="R206" s="236">
        <v>0</v>
      </c>
      <c r="S206" s="236">
        <v>0</v>
      </c>
      <c r="T206" s="236">
        <v>0</v>
      </c>
      <c r="U206" s="236">
        <v>0</v>
      </c>
      <c r="V206" s="236">
        <v>0</v>
      </c>
      <c r="W206" s="237">
        <v>0</v>
      </c>
      <c r="X206" s="226">
        <v>0</v>
      </c>
    </row>
    <row r="207" spans="1:24" x14ac:dyDescent="0.3">
      <c r="A207" s="189">
        <v>34543</v>
      </c>
      <c r="B207" s="180" t="s">
        <v>517</v>
      </c>
      <c r="C207" s="236">
        <v>700677.02</v>
      </c>
      <c r="D207" s="236">
        <v>0</v>
      </c>
      <c r="E207" s="236">
        <v>0</v>
      </c>
      <c r="F207" s="236">
        <v>0</v>
      </c>
      <c r="G207" s="236">
        <v>0</v>
      </c>
      <c r="H207" s="236">
        <v>700677.02</v>
      </c>
      <c r="I207" s="236">
        <v>700677.02</v>
      </c>
      <c r="J207" s="237">
        <v>0</v>
      </c>
      <c r="K207" s="236">
        <v>95984.73000000004</v>
      </c>
      <c r="L207" s="236">
        <v>20459.759999999998</v>
      </c>
      <c r="M207" s="236">
        <v>0</v>
      </c>
      <c r="N207" s="236">
        <v>0</v>
      </c>
      <c r="O207" s="223"/>
      <c r="P207" s="236">
        <v>0</v>
      </c>
      <c r="Q207" s="223"/>
      <c r="R207" s="236">
        <v>0</v>
      </c>
      <c r="S207" s="236">
        <v>0</v>
      </c>
      <c r="T207" s="236">
        <v>0</v>
      </c>
      <c r="U207" s="236">
        <v>116444.49000000003</v>
      </c>
      <c r="V207" s="236">
        <v>106214.61</v>
      </c>
      <c r="W207" s="237">
        <v>0</v>
      </c>
      <c r="X207" s="226">
        <v>2.92E-2</v>
      </c>
    </row>
    <row r="208" spans="1:24" x14ac:dyDescent="0.3">
      <c r="A208" s="189">
        <v>34544</v>
      </c>
      <c r="B208" s="180" t="s">
        <v>518</v>
      </c>
      <c r="C208" s="236">
        <v>16328713.470000001</v>
      </c>
      <c r="D208" s="236">
        <v>0</v>
      </c>
      <c r="E208" s="236">
        <v>0</v>
      </c>
      <c r="F208" s="236">
        <v>0</v>
      </c>
      <c r="G208" s="236">
        <v>0</v>
      </c>
      <c r="H208" s="236">
        <v>16328713.470000001</v>
      </c>
      <c r="I208" s="236">
        <v>16328713.470000001</v>
      </c>
      <c r="J208" s="237">
        <v>0</v>
      </c>
      <c r="K208" s="236">
        <v>7561769.4300000044</v>
      </c>
      <c r="L208" s="236">
        <v>395154.84</v>
      </c>
      <c r="M208" s="236">
        <v>0</v>
      </c>
      <c r="N208" s="236">
        <v>0</v>
      </c>
      <c r="O208" s="223"/>
      <c r="P208" s="236">
        <v>0</v>
      </c>
      <c r="Q208" s="223"/>
      <c r="R208" s="236">
        <v>0</v>
      </c>
      <c r="S208" s="236">
        <v>0</v>
      </c>
      <c r="T208" s="236">
        <v>0</v>
      </c>
      <c r="U208" s="236">
        <v>7956924.2700000042</v>
      </c>
      <c r="V208" s="236">
        <v>7759346.8499999996</v>
      </c>
      <c r="W208" s="237">
        <v>0</v>
      </c>
      <c r="X208" s="226">
        <v>2.4199999999999999E-2</v>
      </c>
    </row>
    <row r="209" spans="1:24" x14ac:dyDescent="0.3">
      <c r="A209" s="189">
        <v>34545</v>
      </c>
      <c r="B209" s="180" t="s">
        <v>519</v>
      </c>
      <c r="C209" s="236">
        <v>58769.36</v>
      </c>
      <c r="D209" s="236">
        <v>0</v>
      </c>
      <c r="E209" s="236">
        <v>0</v>
      </c>
      <c r="F209" s="236">
        <v>0</v>
      </c>
      <c r="G209" s="236">
        <v>0</v>
      </c>
      <c r="H209" s="236">
        <v>58769.36</v>
      </c>
      <c r="I209" s="236">
        <v>58769.36</v>
      </c>
      <c r="J209" s="237">
        <v>0</v>
      </c>
      <c r="K209" s="236">
        <v>1704.36</v>
      </c>
      <c r="L209" s="236">
        <v>1110.72</v>
      </c>
      <c r="M209" s="236">
        <v>0</v>
      </c>
      <c r="N209" s="236">
        <v>0</v>
      </c>
      <c r="O209" s="223"/>
      <c r="P209" s="236">
        <v>0</v>
      </c>
      <c r="Q209" s="223"/>
      <c r="R209" s="236">
        <v>0</v>
      </c>
      <c r="S209" s="236">
        <v>0</v>
      </c>
      <c r="T209" s="236">
        <v>0</v>
      </c>
      <c r="U209" s="236">
        <v>2815.08</v>
      </c>
      <c r="V209" s="236">
        <v>2259.7199999999998</v>
      </c>
      <c r="W209" s="237">
        <v>0</v>
      </c>
      <c r="X209" s="226">
        <v>1.89E-2</v>
      </c>
    </row>
    <row r="210" spans="1:24" x14ac:dyDescent="0.3">
      <c r="A210" s="189">
        <v>34546</v>
      </c>
      <c r="B210" s="180" t="s">
        <v>520</v>
      </c>
      <c r="C210" s="236">
        <v>19190.82</v>
      </c>
      <c r="D210" s="236">
        <v>0</v>
      </c>
      <c r="E210" s="236">
        <v>0</v>
      </c>
      <c r="F210" s="236">
        <v>0</v>
      </c>
      <c r="G210" s="236">
        <v>0</v>
      </c>
      <c r="H210" s="236">
        <v>19190.82</v>
      </c>
      <c r="I210" s="236">
        <v>19190.82</v>
      </c>
      <c r="J210" s="237">
        <v>0</v>
      </c>
      <c r="K210" s="236">
        <v>686.47</v>
      </c>
      <c r="L210" s="236">
        <v>362.76</v>
      </c>
      <c r="M210" s="236">
        <v>0</v>
      </c>
      <c r="N210" s="236">
        <v>0</v>
      </c>
      <c r="O210" s="223"/>
      <c r="P210" s="236">
        <v>0</v>
      </c>
      <c r="Q210" s="223"/>
      <c r="R210" s="236">
        <v>0</v>
      </c>
      <c r="S210" s="236">
        <v>0</v>
      </c>
      <c r="T210" s="236">
        <v>0</v>
      </c>
      <c r="U210" s="236">
        <v>1049.23</v>
      </c>
      <c r="V210" s="236">
        <v>867.85</v>
      </c>
      <c r="W210" s="237">
        <v>0</v>
      </c>
      <c r="X210" s="226">
        <v>1.89E-2</v>
      </c>
    </row>
    <row r="211" spans="1:24" x14ac:dyDescent="0.3">
      <c r="A211" s="189">
        <v>34580</v>
      </c>
      <c r="B211" s="180" t="s">
        <v>521</v>
      </c>
      <c r="C211" s="236">
        <v>14500596.529999997</v>
      </c>
      <c r="D211" s="236">
        <v>0</v>
      </c>
      <c r="E211" s="236">
        <v>0</v>
      </c>
      <c r="F211" s="236">
        <v>0</v>
      </c>
      <c r="G211" s="236">
        <v>0</v>
      </c>
      <c r="H211" s="236">
        <v>14500596.529999997</v>
      </c>
      <c r="I211" s="236">
        <v>14500596.529999999</v>
      </c>
      <c r="J211" s="237">
        <v>0</v>
      </c>
      <c r="K211" s="236">
        <v>4502475.62</v>
      </c>
      <c r="L211" s="236">
        <v>411816.96000000002</v>
      </c>
      <c r="M211" s="236">
        <v>0</v>
      </c>
      <c r="N211" s="236">
        <v>0</v>
      </c>
      <c r="O211" s="223"/>
      <c r="P211" s="236">
        <v>0</v>
      </c>
      <c r="Q211" s="223"/>
      <c r="R211" s="236">
        <v>0</v>
      </c>
      <c r="S211" s="236">
        <v>0</v>
      </c>
      <c r="T211" s="236">
        <v>0</v>
      </c>
      <c r="U211" s="236">
        <v>4914292.58</v>
      </c>
      <c r="V211" s="236">
        <v>4708384.0999999996</v>
      </c>
      <c r="W211" s="237">
        <v>0</v>
      </c>
      <c r="X211" s="226">
        <v>2.8399999999999998E-2</v>
      </c>
    </row>
    <row r="212" spans="1:24" x14ac:dyDescent="0.3">
      <c r="A212" s="189">
        <v>34581</v>
      </c>
      <c r="B212" s="180" t="s">
        <v>522</v>
      </c>
      <c r="C212" s="236">
        <v>60502604.230000012</v>
      </c>
      <c r="D212" s="236">
        <v>0</v>
      </c>
      <c r="E212" s="236">
        <v>0</v>
      </c>
      <c r="F212" s="236">
        <v>0</v>
      </c>
      <c r="G212" s="236">
        <v>0</v>
      </c>
      <c r="H212" s="236">
        <v>60502604.230000012</v>
      </c>
      <c r="I212" s="236">
        <v>60502604.229999997</v>
      </c>
      <c r="J212" s="237">
        <v>0</v>
      </c>
      <c r="K212" s="236">
        <v>45601245.639999948</v>
      </c>
      <c r="L212" s="236">
        <v>1536766.2</v>
      </c>
      <c r="M212" s="236">
        <v>0</v>
      </c>
      <c r="N212" s="236">
        <v>0</v>
      </c>
      <c r="O212" s="223"/>
      <c r="P212" s="236">
        <v>0</v>
      </c>
      <c r="Q212" s="223"/>
      <c r="R212" s="236">
        <v>0</v>
      </c>
      <c r="S212" s="236">
        <v>0</v>
      </c>
      <c r="T212" s="236">
        <v>0</v>
      </c>
      <c r="U212" s="236">
        <v>47138011.839999951</v>
      </c>
      <c r="V212" s="236">
        <v>46369628.740000002</v>
      </c>
      <c r="W212" s="237">
        <v>0</v>
      </c>
      <c r="X212" s="226">
        <v>2.5399999999999999E-2</v>
      </c>
    </row>
    <row r="213" spans="1:24" x14ac:dyDescent="0.3">
      <c r="A213" s="189">
        <v>34582</v>
      </c>
      <c r="B213" s="180" t="s">
        <v>523</v>
      </c>
      <c r="C213" s="236">
        <v>19218097.860000003</v>
      </c>
      <c r="D213" s="236">
        <v>0</v>
      </c>
      <c r="E213" s="236">
        <v>0</v>
      </c>
      <c r="F213" s="236">
        <v>0</v>
      </c>
      <c r="G213" s="236">
        <v>0</v>
      </c>
      <c r="H213" s="236">
        <v>19218097.860000003</v>
      </c>
      <c r="I213" s="236">
        <v>19218097.859999999</v>
      </c>
      <c r="J213" s="237">
        <v>0</v>
      </c>
      <c r="K213" s="236">
        <v>11226851.10999999</v>
      </c>
      <c r="L213" s="236">
        <v>370909.32</v>
      </c>
      <c r="M213" s="236">
        <v>0</v>
      </c>
      <c r="N213" s="236">
        <v>0</v>
      </c>
      <c r="O213" s="223"/>
      <c r="P213" s="236">
        <v>0</v>
      </c>
      <c r="Q213" s="223"/>
      <c r="R213" s="236">
        <v>0</v>
      </c>
      <c r="S213" s="236">
        <v>0</v>
      </c>
      <c r="T213" s="236">
        <v>0</v>
      </c>
      <c r="U213" s="236">
        <v>11597760.42999999</v>
      </c>
      <c r="V213" s="236">
        <v>11412305.77</v>
      </c>
      <c r="W213" s="237">
        <v>0</v>
      </c>
      <c r="X213" s="226">
        <v>1.9299999999999998E-2</v>
      </c>
    </row>
    <row r="214" spans="1:24" x14ac:dyDescent="0.3">
      <c r="A214" s="189">
        <v>34583</v>
      </c>
      <c r="B214" s="180" t="s">
        <v>524</v>
      </c>
      <c r="C214" s="236">
        <v>9146691.5499999989</v>
      </c>
      <c r="D214" s="236">
        <v>0</v>
      </c>
      <c r="E214" s="236">
        <v>0</v>
      </c>
      <c r="F214" s="236">
        <v>0</v>
      </c>
      <c r="G214" s="236">
        <v>0</v>
      </c>
      <c r="H214" s="236">
        <v>9146691.5499999989</v>
      </c>
      <c r="I214" s="236">
        <v>9146691.5500000007</v>
      </c>
      <c r="J214" s="237">
        <v>0</v>
      </c>
      <c r="K214" s="236">
        <v>5946088.9699999867</v>
      </c>
      <c r="L214" s="236">
        <v>151835.04</v>
      </c>
      <c r="M214" s="236">
        <v>0</v>
      </c>
      <c r="N214" s="236">
        <v>0</v>
      </c>
      <c r="O214" s="223"/>
      <c r="P214" s="236">
        <v>0</v>
      </c>
      <c r="Q214" s="223"/>
      <c r="R214" s="236">
        <v>0</v>
      </c>
      <c r="S214" s="236">
        <v>0</v>
      </c>
      <c r="T214" s="236">
        <v>0</v>
      </c>
      <c r="U214" s="236">
        <v>6097924.0099999867</v>
      </c>
      <c r="V214" s="236">
        <v>6022006.4900000002</v>
      </c>
      <c r="W214" s="237">
        <v>0</v>
      </c>
      <c r="X214" s="226">
        <v>1.66E-2</v>
      </c>
    </row>
    <row r="215" spans="1:24" x14ac:dyDescent="0.3">
      <c r="A215" s="189">
        <v>34584</v>
      </c>
      <c r="B215" s="180" t="s">
        <v>525</v>
      </c>
      <c r="C215" s="236">
        <v>5586747.4299999997</v>
      </c>
      <c r="D215" s="236">
        <v>0</v>
      </c>
      <c r="E215" s="236">
        <v>0</v>
      </c>
      <c r="F215" s="236">
        <v>0</v>
      </c>
      <c r="G215" s="236">
        <v>0</v>
      </c>
      <c r="H215" s="236">
        <v>5586747.4299999997</v>
      </c>
      <c r="I215" s="236">
        <v>5586747.4299999997</v>
      </c>
      <c r="J215" s="237">
        <v>0</v>
      </c>
      <c r="K215" s="236">
        <v>3437914.8499999959</v>
      </c>
      <c r="L215" s="236">
        <v>97768.08</v>
      </c>
      <c r="M215" s="236">
        <v>0</v>
      </c>
      <c r="N215" s="236">
        <v>0</v>
      </c>
      <c r="O215" s="223"/>
      <c r="P215" s="236">
        <v>0</v>
      </c>
      <c r="Q215" s="223"/>
      <c r="R215" s="236">
        <v>0</v>
      </c>
      <c r="S215" s="236">
        <v>0</v>
      </c>
      <c r="T215" s="236">
        <v>0</v>
      </c>
      <c r="U215" s="236">
        <v>3535682.929999996</v>
      </c>
      <c r="V215" s="236">
        <v>3486798.89</v>
      </c>
      <c r="W215" s="237">
        <v>0</v>
      </c>
      <c r="X215" s="226">
        <v>1.7500000000000002E-2</v>
      </c>
    </row>
    <row r="216" spans="1:24" x14ac:dyDescent="0.3">
      <c r="A216" s="189">
        <v>34585</v>
      </c>
      <c r="B216" s="180" t="s">
        <v>526</v>
      </c>
      <c r="C216" s="236">
        <v>5489268.9800000014</v>
      </c>
      <c r="D216" s="236">
        <v>0</v>
      </c>
      <c r="E216" s="236">
        <v>0</v>
      </c>
      <c r="F216" s="236">
        <v>0</v>
      </c>
      <c r="G216" s="236">
        <v>0</v>
      </c>
      <c r="H216" s="236">
        <v>5489268.9800000014</v>
      </c>
      <c r="I216" s="236">
        <v>5489268.9800000004</v>
      </c>
      <c r="J216" s="237">
        <v>0</v>
      </c>
      <c r="K216" s="236">
        <v>3413552.0199999972</v>
      </c>
      <c r="L216" s="236">
        <v>93866.52</v>
      </c>
      <c r="M216" s="236">
        <v>0</v>
      </c>
      <c r="N216" s="236">
        <v>0</v>
      </c>
      <c r="O216" s="223"/>
      <c r="P216" s="236">
        <v>0</v>
      </c>
      <c r="Q216" s="223"/>
      <c r="R216" s="236">
        <v>0</v>
      </c>
      <c r="S216" s="236">
        <v>0</v>
      </c>
      <c r="T216" s="236">
        <v>0</v>
      </c>
      <c r="U216" s="236">
        <v>3507418.5399999972</v>
      </c>
      <c r="V216" s="236">
        <v>3460485.28</v>
      </c>
      <c r="W216" s="237">
        <v>0</v>
      </c>
      <c r="X216" s="226">
        <v>1.7100000000000001E-2</v>
      </c>
    </row>
    <row r="217" spans="1:24" x14ac:dyDescent="0.3">
      <c r="A217" s="189">
        <v>34586</v>
      </c>
      <c r="B217" s="180" t="s">
        <v>527</v>
      </c>
      <c r="C217" s="236">
        <v>18338595.009999998</v>
      </c>
      <c r="D217" s="236">
        <v>0</v>
      </c>
      <c r="E217" s="236">
        <v>0</v>
      </c>
      <c r="F217" s="236">
        <v>0</v>
      </c>
      <c r="G217" s="236">
        <v>0</v>
      </c>
      <c r="H217" s="236">
        <v>18338595.009999998</v>
      </c>
      <c r="I217" s="236">
        <v>18338595.010000002</v>
      </c>
      <c r="J217" s="237">
        <v>0</v>
      </c>
      <c r="K217" s="236">
        <v>4565338.5300000021</v>
      </c>
      <c r="L217" s="236">
        <v>557493.24</v>
      </c>
      <c r="M217" s="236">
        <v>0</v>
      </c>
      <c r="N217" s="236">
        <v>0</v>
      </c>
      <c r="O217" s="223"/>
      <c r="P217" s="236">
        <v>0</v>
      </c>
      <c r="Q217" s="223"/>
      <c r="R217" s="236">
        <v>0</v>
      </c>
      <c r="S217" s="236">
        <v>0</v>
      </c>
      <c r="T217" s="236">
        <v>0</v>
      </c>
      <c r="U217" s="236">
        <v>5122831.7700000023</v>
      </c>
      <c r="V217" s="236">
        <v>4844085.1500000004</v>
      </c>
      <c r="W217" s="237">
        <v>0</v>
      </c>
      <c r="X217" s="226">
        <v>3.04E-2</v>
      </c>
    </row>
    <row r="218" spans="1:24" x14ac:dyDescent="0.3">
      <c r="A218" s="189">
        <v>34598</v>
      </c>
      <c r="B218" s="180" t="s">
        <v>528</v>
      </c>
      <c r="C218" s="236">
        <v>0</v>
      </c>
      <c r="D218" s="236">
        <v>0</v>
      </c>
      <c r="E218" s="236">
        <v>0</v>
      </c>
      <c r="F218" s="236">
        <v>0</v>
      </c>
      <c r="G218" s="236">
        <v>0</v>
      </c>
      <c r="H218" s="236">
        <v>0</v>
      </c>
      <c r="I218" s="236">
        <v>0</v>
      </c>
      <c r="J218" s="237">
        <v>0</v>
      </c>
      <c r="K218" s="236">
        <v>0</v>
      </c>
      <c r="L218" s="236">
        <v>0</v>
      </c>
      <c r="M218" s="236">
        <v>0</v>
      </c>
      <c r="N218" s="236">
        <v>0</v>
      </c>
      <c r="O218" s="223"/>
      <c r="P218" s="236">
        <v>0</v>
      </c>
      <c r="Q218" s="223"/>
      <c r="R218" s="236">
        <v>0</v>
      </c>
      <c r="S218" s="236">
        <v>0</v>
      </c>
      <c r="T218" s="236">
        <v>0</v>
      </c>
      <c r="U218" s="236">
        <v>0</v>
      </c>
      <c r="V218" s="236">
        <v>0</v>
      </c>
      <c r="W218" s="237">
        <v>0</v>
      </c>
      <c r="X218" s="226">
        <v>3.3300000000000003E-2</v>
      </c>
    </row>
    <row r="219" spans="1:24" x14ac:dyDescent="0.3">
      <c r="A219" s="189">
        <v>34599</v>
      </c>
      <c r="B219" s="180" t="s">
        <v>529</v>
      </c>
      <c r="C219" s="236">
        <v>324613475.78000015</v>
      </c>
      <c r="D219" s="236">
        <v>0</v>
      </c>
      <c r="E219" s="236">
        <v>0</v>
      </c>
      <c r="F219" s="236">
        <v>0</v>
      </c>
      <c r="G219" s="236">
        <v>0</v>
      </c>
      <c r="H219" s="236">
        <v>324613475.78000015</v>
      </c>
      <c r="I219" s="236">
        <v>324613475.77999997</v>
      </c>
      <c r="J219" s="237">
        <v>0</v>
      </c>
      <c r="K219" s="236">
        <v>37445332.689999998</v>
      </c>
      <c r="L219" s="236">
        <v>10971935.52</v>
      </c>
      <c r="M219" s="236">
        <v>0</v>
      </c>
      <c r="N219" s="236">
        <v>0</v>
      </c>
      <c r="O219" s="223"/>
      <c r="P219" s="236">
        <v>0</v>
      </c>
      <c r="Q219" s="223"/>
      <c r="R219" s="236">
        <v>0</v>
      </c>
      <c r="S219" s="236">
        <v>0</v>
      </c>
      <c r="T219" s="236">
        <v>0</v>
      </c>
      <c r="U219" s="236">
        <v>48417268.209999993</v>
      </c>
      <c r="V219" s="236">
        <v>42931300.450000003</v>
      </c>
      <c r="W219" s="237">
        <v>0</v>
      </c>
      <c r="X219" s="226">
        <v>3.3799999999999997E-2</v>
      </c>
    </row>
    <row r="220" spans="1:24" x14ac:dyDescent="0.3">
      <c r="A220" s="189">
        <v>34620</v>
      </c>
      <c r="B220" s="180" t="s">
        <v>530</v>
      </c>
      <c r="C220" s="236">
        <v>0</v>
      </c>
      <c r="D220" s="236">
        <v>0</v>
      </c>
      <c r="E220" s="236">
        <v>0</v>
      </c>
      <c r="F220" s="236">
        <v>0</v>
      </c>
      <c r="G220" s="236">
        <v>0</v>
      </c>
      <c r="H220" s="236">
        <v>0</v>
      </c>
      <c r="I220" s="236">
        <v>0</v>
      </c>
      <c r="J220" s="237">
        <v>0</v>
      </c>
      <c r="K220" s="236">
        <v>0</v>
      </c>
      <c r="L220" s="236">
        <v>0</v>
      </c>
      <c r="M220" s="236">
        <v>0</v>
      </c>
      <c r="N220" s="236">
        <v>0</v>
      </c>
      <c r="O220" s="223"/>
      <c r="P220" s="236">
        <v>0</v>
      </c>
      <c r="Q220" s="223"/>
      <c r="R220" s="236">
        <v>0</v>
      </c>
      <c r="S220" s="236">
        <v>0</v>
      </c>
      <c r="T220" s="236">
        <v>0</v>
      </c>
      <c r="U220" s="236">
        <v>0</v>
      </c>
      <c r="V220" s="236">
        <v>0</v>
      </c>
      <c r="W220" s="237">
        <v>0</v>
      </c>
      <c r="X220" s="226">
        <v>2.9700000000000001E-2</v>
      </c>
    </row>
    <row r="221" spans="1:24" x14ac:dyDescent="0.3">
      <c r="A221" s="189">
        <v>34628</v>
      </c>
      <c r="B221" s="180" t="s">
        <v>531</v>
      </c>
      <c r="C221" s="236">
        <v>0</v>
      </c>
      <c r="D221" s="236">
        <v>0</v>
      </c>
      <c r="E221" s="236">
        <v>0</v>
      </c>
      <c r="F221" s="236">
        <v>0</v>
      </c>
      <c r="G221" s="236">
        <v>0</v>
      </c>
      <c r="H221" s="236">
        <v>0</v>
      </c>
      <c r="I221" s="236">
        <v>0</v>
      </c>
      <c r="J221" s="237">
        <v>0</v>
      </c>
      <c r="K221" s="236">
        <v>0</v>
      </c>
      <c r="L221" s="236">
        <v>0</v>
      </c>
      <c r="M221" s="236">
        <v>0</v>
      </c>
      <c r="N221" s="236">
        <v>0</v>
      </c>
      <c r="O221" s="223"/>
      <c r="P221" s="236">
        <v>0</v>
      </c>
      <c r="Q221" s="223"/>
      <c r="R221" s="236">
        <v>0</v>
      </c>
      <c r="S221" s="236">
        <v>0</v>
      </c>
      <c r="T221" s="236">
        <v>0</v>
      </c>
      <c r="U221" s="236">
        <v>0</v>
      </c>
      <c r="V221" s="236">
        <v>0</v>
      </c>
      <c r="W221" s="237">
        <v>0</v>
      </c>
      <c r="X221" s="226">
        <v>0</v>
      </c>
    </row>
    <row r="222" spans="1:24" x14ac:dyDescent="0.3">
      <c r="A222" s="189">
        <v>34630</v>
      </c>
      <c r="B222" s="180" t="s">
        <v>532</v>
      </c>
      <c r="C222" s="236">
        <v>11491776.410000002</v>
      </c>
      <c r="D222" s="236">
        <v>0</v>
      </c>
      <c r="E222" s="236">
        <v>0</v>
      </c>
      <c r="F222" s="236">
        <v>0</v>
      </c>
      <c r="G222" s="236">
        <v>0</v>
      </c>
      <c r="H222" s="236">
        <v>11491776.410000002</v>
      </c>
      <c r="I222" s="236">
        <v>11491776.41</v>
      </c>
      <c r="J222" s="237">
        <v>0</v>
      </c>
      <c r="K222" s="236">
        <v>5402366.7299999995</v>
      </c>
      <c r="L222" s="236">
        <v>374631.96</v>
      </c>
      <c r="M222" s="236">
        <v>0</v>
      </c>
      <c r="N222" s="236">
        <v>0</v>
      </c>
      <c r="O222" s="223"/>
      <c r="P222" s="236">
        <v>0</v>
      </c>
      <c r="Q222" s="223"/>
      <c r="R222" s="236">
        <v>0</v>
      </c>
      <c r="S222" s="236">
        <v>0</v>
      </c>
      <c r="T222" s="236">
        <v>0</v>
      </c>
      <c r="U222" s="236">
        <v>5776998.6899999995</v>
      </c>
      <c r="V222" s="236">
        <v>5589682.71</v>
      </c>
      <c r="W222" s="237">
        <v>0</v>
      </c>
      <c r="X222" s="226">
        <v>3.2599999999999997E-2</v>
      </c>
    </row>
    <row r="223" spans="1:24" x14ac:dyDescent="0.3">
      <c r="A223" s="189">
        <v>34631</v>
      </c>
      <c r="B223" s="180" t="s">
        <v>533</v>
      </c>
      <c r="C223" s="236">
        <v>1175705.21</v>
      </c>
      <c r="D223" s="236">
        <v>0</v>
      </c>
      <c r="E223" s="236">
        <v>0</v>
      </c>
      <c r="F223" s="236">
        <v>0</v>
      </c>
      <c r="G223" s="236">
        <v>0</v>
      </c>
      <c r="H223" s="236">
        <v>1175705.21</v>
      </c>
      <c r="I223" s="236">
        <v>1175705.21</v>
      </c>
      <c r="J223" s="237">
        <v>0</v>
      </c>
      <c r="K223" s="236">
        <v>673431.15999999887</v>
      </c>
      <c r="L223" s="236">
        <v>50437.8</v>
      </c>
      <c r="M223" s="236">
        <v>0</v>
      </c>
      <c r="N223" s="236">
        <v>0</v>
      </c>
      <c r="O223" s="223"/>
      <c r="P223" s="236">
        <v>0</v>
      </c>
      <c r="Q223" s="223"/>
      <c r="R223" s="236">
        <v>0</v>
      </c>
      <c r="S223" s="236">
        <v>0</v>
      </c>
      <c r="T223" s="236">
        <v>0</v>
      </c>
      <c r="U223" s="236">
        <v>723868.95999999892</v>
      </c>
      <c r="V223" s="236">
        <v>698650.06</v>
      </c>
      <c r="W223" s="237">
        <v>0</v>
      </c>
      <c r="X223" s="226">
        <v>4.2900000000000001E-2</v>
      </c>
    </row>
    <row r="224" spans="1:24" x14ac:dyDescent="0.3">
      <c r="A224" s="189">
        <v>34632</v>
      </c>
      <c r="B224" s="180" t="s">
        <v>534</v>
      </c>
      <c r="C224" s="236">
        <v>1455592.35</v>
      </c>
      <c r="D224" s="236">
        <v>0</v>
      </c>
      <c r="E224" s="236">
        <v>0</v>
      </c>
      <c r="F224" s="236">
        <v>0</v>
      </c>
      <c r="G224" s="236">
        <v>0</v>
      </c>
      <c r="H224" s="236">
        <v>1455592.35</v>
      </c>
      <c r="I224" s="236">
        <v>1455592.35</v>
      </c>
      <c r="J224" s="237">
        <v>0</v>
      </c>
      <c r="K224" s="236">
        <v>853788.74000000022</v>
      </c>
      <c r="L224" s="236">
        <v>60261.48</v>
      </c>
      <c r="M224" s="236">
        <v>0</v>
      </c>
      <c r="N224" s="236">
        <v>0</v>
      </c>
      <c r="O224" s="223"/>
      <c r="P224" s="236">
        <v>0</v>
      </c>
      <c r="Q224" s="223"/>
      <c r="R224" s="236">
        <v>0</v>
      </c>
      <c r="S224" s="236">
        <v>0</v>
      </c>
      <c r="T224" s="236">
        <v>0</v>
      </c>
      <c r="U224" s="236">
        <v>914050.2200000002</v>
      </c>
      <c r="V224" s="236">
        <v>883919.48</v>
      </c>
      <c r="W224" s="237">
        <v>0</v>
      </c>
      <c r="X224" s="226">
        <v>4.1399999999999999E-2</v>
      </c>
    </row>
    <row r="225" spans="1:24" x14ac:dyDescent="0.3">
      <c r="A225" s="189">
        <v>34633</v>
      </c>
      <c r="B225" s="180" t="s">
        <v>535</v>
      </c>
      <c r="C225" s="236">
        <v>904.61</v>
      </c>
      <c r="D225" s="236">
        <v>0</v>
      </c>
      <c r="E225" s="236">
        <v>0</v>
      </c>
      <c r="F225" s="236">
        <v>0</v>
      </c>
      <c r="G225" s="236">
        <v>0</v>
      </c>
      <c r="H225" s="236">
        <v>904.61</v>
      </c>
      <c r="I225" s="236">
        <v>904.61</v>
      </c>
      <c r="J225" s="237">
        <v>0</v>
      </c>
      <c r="K225" s="236">
        <v>486.96000000000009</v>
      </c>
      <c r="L225" s="236">
        <v>25.92</v>
      </c>
      <c r="M225" s="236">
        <v>0</v>
      </c>
      <c r="N225" s="236">
        <v>0</v>
      </c>
      <c r="O225" s="223"/>
      <c r="P225" s="236">
        <v>0</v>
      </c>
      <c r="Q225" s="223"/>
      <c r="R225" s="236">
        <v>0</v>
      </c>
      <c r="S225" s="236">
        <v>0</v>
      </c>
      <c r="T225" s="236">
        <v>0</v>
      </c>
      <c r="U225" s="236">
        <v>512.88000000000011</v>
      </c>
      <c r="V225" s="236">
        <v>499.92</v>
      </c>
      <c r="W225" s="237">
        <v>0</v>
      </c>
      <c r="X225" s="226">
        <v>2.87E-2</v>
      </c>
    </row>
    <row r="226" spans="1:24" x14ac:dyDescent="0.3">
      <c r="A226" s="189">
        <v>34634</v>
      </c>
      <c r="B226" s="180" t="s">
        <v>536</v>
      </c>
      <c r="C226" s="236">
        <v>904.61</v>
      </c>
      <c r="D226" s="236">
        <v>0</v>
      </c>
      <c r="E226" s="236">
        <v>0</v>
      </c>
      <c r="F226" s="236">
        <v>0</v>
      </c>
      <c r="G226" s="236">
        <v>0</v>
      </c>
      <c r="H226" s="236">
        <v>904.61</v>
      </c>
      <c r="I226" s="236">
        <v>904.61</v>
      </c>
      <c r="J226" s="237">
        <v>0</v>
      </c>
      <c r="K226" s="236">
        <v>486.96000000000009</v>
      </c>
      <c r="L226" s="236">
        <v>25.92</v>
      </c>
      <c r="M226" s="236">
        <v>0</v>
      </c>
      <c r="N226" s="236">
        <v>0</v>
      </c>
      <c r="O226" s="223"/>
      <c r="P226" s="236">
        <v>0</v>
      </c>
      <c r="Q226" s="223"/>
      <c r="R226" s="236">
        <v>0</v>
      </c>
      <c r="S226" s="236">
        <v>0</v>
      </c>
      <c r="T226" s="236">
        <v>0</v>
      </c>
      <c r="U226" s="236">
        <v>512.88000000000011</v>
      </c>
      <c r="V226" s="236">
        <v>499.92</v>
      </c>
      <c r="W226" s="237">
        <v>0</v>
      </c>
      <c r="X226" s="226">
        <v>2.87E-2</v>
      </c>
    </row>
    <row r="227" spans="1:24" x14ac:dyDescent="0.3">
      <c r="A227" s="189">
        <v>34635</v>
      </c>
      <c r="B227" s="180" t="s">
        <v>537</v>
      </c>
      <c r="C227" s="236">
        <v>0</v>
      </c>
      <c r="D227" s="236">
        <v>0</v>
      </c>
      <c r="E227" s="236">
        <v>0</v>
      </c>
      <c r="F227" s="236">
        <v>0</v>
      </c>
      <c r="G227" s="236">
        <v>0</v>
      </c>
      <c r="H227" s="236">
        <v>0</v>
      </c>
      <c r="I227" s="236">
        <v>0</v>
      </c>
      <c r="J227" s="237">
        <v>0</v>
      </c>
      <c r="K227" s="236">
        <v>0</v>
      </c>
      <c r="L227" s="236">
        <v>0</v>
      </c>
      <c r="M227" s="236">
        <v>0</v>
      </c>
      <c r="N227" s="236">
        <v>0</v>
      </c>
      <c r="O227" s="223"/>
      <c r="P227" s="236">
        <v>0</v>
      </c>
      <c r="Q227" s="223"/>
      <c r="R227" s="236">
        <v>0</v>
      </c>
      <c r="S227" s="236">
        <v>0</v>
      </c>
      <c r="T227" s="236">
        <v>0</v>
      </c>
      <c r="U227" s="236">
        <v>0</v>
      </c>
      <c r="V227" s="236">
        <v>0</v>
      </c>
      <c r="W227" s="237">
        <v>0</v>
      </c>
      <c r="X227" s="226">
        <v>2.9399999999999999E-2</v>
      </c>
    </row>
    <row r="228" spans="1:24" x14ac:dyDescent="0.3">
      <c r="A228" s="189">
        <v>34636</v>
      </c>
      <c r="B228" s="180" t="s">
        <v>538</v>
      </c>
      <c r="C228" s="236">
        <v>11736.48</v>
      </c>
      <c r="D228" s="236">
        <v>0</v>
      </c>
      <c r="E228" s="236">
        <v>0</v>
      </c>
      <c r="F228" s="236">
        <v>0</v>
      </c>
      <c r="G228" s="236">
        <v>0</v>
      </c>
      <c r="H228" s="236">
        <v>11736.48</v>
      </c>
      <c r="I228" s="236">
        <v>11736.48</v>
      </c>
      <c r="J228" s="237">
        <v>0</v>
      </c>
      <c r="K228" s="236">
        <v>5889.7200000000103</v>
      </c>
      <c r="L228" s="236">
        <v>363.84</v>
      </c>
      <c r="M228" s="236">
        <v>0</v>
      </c>
      <c r="N228" s="236">
        <v>0</v>
      </c>
      <c r="O228" s="223"/>
      <c r="P228" s="236">
        <v>0</v>
      </c>
      <c r="Q228" s="223"/>
      <c r="R228" s="236">
        <v>0</v>
      </c>
      <c r="S228" s="236">
        <v>0</v>
      </c>
      <c r="T228" s="236">
        <v>0</v>
      </c>
      <c r="U228" s="236">
        <v>6253.5600000000104</v>
      </c>
      <c r="V228" s="236">
        <v>6071.64</v>
      </c>
      <c r="W228" s="237">
        <v>0</v>
      </c>
      <c r="X228" s="226">
        <v>3.1E-2</v>
      </c>
    </row>
    <row r="229" spans="1:24" x14ac:dyDescent="0.3">
      <c r="A229" s="189">
        <v>34637</v>
      </c>
      <c r="B229" s="180" t="s">
        <v>539</v>
      </c>
      <c r="C229" s="236">
        <v>268326.1999999999</v>
      </c>
      <c r="D229" s="236">
        <v>0</v>
      </c>
      <c r="E229" s="236">
        <v>-47209.02</v>
      </c>
      <c r="F229" s="236">
        <v>0</v>
      </c>
      <c r="G229" s="236">
        <v>0</v>
      </c>
      <c r="H229" s="236">
        <v>221117.17999999991</v>
      </c>
      <c r="I229" s="236">
        <v>253800.35</v>
      </c>
      <c r="J229" s="237">
        <v>0</v>
      </c>
      <c r="K229" s="236">
        <v>165016.37</v>
      </c>
      <c r="L229" s="236">
        <v>36682.89</v>
      </c>
      <c r="M229" s="236">
        <v>-47209.02</v>
      </c>
      <c r="N229" s="236">
        <v>0</v>
      </c>
      <c r="O229" s="223"/>
      <c r="P229" s="236">
        <v>0</v>
      </c>
      <c r="Q229" s="223"/>
      <c r="R229" s="236">
        <v>0</v>
      </c>
      <c r="S229" s="236">
        <v>0</v>
      </c>
      <c r="T229" s="236">
        <v>0</v>
      </c>
      <c r="U229" s="236">
        <v>154490.24000000002</v>
      </c>
      <c r="V229" s="236">
        <v>169416.17</v>
      </c>
      <c r="W229" s="237">
        <v>0</v>
      </c>
      <c r="X229" s="226">
        <v>0.14300000000000002</v>
      </c>
    </row>
    <row r="230" spans="1:24" x14ac:dyDescent="0.3">
      <c r="A230" s="189">
        <v>34641</v>
      </c>
      <c r="B230" s="180" t="s">
        <v>540</v>
      </c>
      <c r="C230" s="236">
        <v>0</v>
      </c>
      <c r="D230" s="236">
        <v>0</v>
      </c>
      <c r="E230" s="236">
        <v>0</v>
      </c>
      <c r="F230" s="236">
        <v>0</v>
      </c>
      <c r="G230" s="236">
        <v>0</v>
      </c>
      <c r="H230" s="236">
        <v>0</v>
      </c>
      <c r="I230" s="236">
        <v>0</v>
      </c>
      <c r="J230" s="237">
        <v>0</v>
      </c>
      <c r="K230" s="236">
        <v>0</v>
      </c>
      <c r="L230" s="236">
        <v>0</v>
      </c>
      <c r="M230" s="236">
        <v>0</v>
      </c>
      <c r="N230" s="236">
        <v>0</v>
      </c>
      <c r="O230" s="223"/>
      <c r="P230" s="236">
        <v>0</v>
      </c>
      <c r="Q230" s="223"/>
      <c r="R230" s="236">
        <v>0</v>
      </c>
      <c r="S230" s="236">
        <v>0</v>
      </c>
      <c r="T230" s="236">
        <v>0</v>
      </c>
      <c r="U230" s="236">
        <v>0</v>
      </c>
      <c r="V230" s="236">
        <v>0</v>
      </c>
      <c r="W230" s="237">
        <v>0</v>
      </c>
      <c r="X230" s="226">
        <v>0</v>
      </c>
    </row>
    <row r="231" spans="1:24" x14ac:dyDescent="0.3">
      <c r="A231" s="189">
        <v>34643</v>
      </c>
      <c r="B231" s="180" t="s">
        <v>541</v>
      </c>
      <c r="C231" s="236">
        <v>308525.93</v>
      </c>
      <c r="D231" s="236">
        <v>0</v>
      </c>
      <c r="E231" s="236">
        <v>0</v>
      </c>
      <c r="F231" s="236">
        <v>0</v>
      </c>
      <c r="G231" s="236">
        <v>0</v>
      </c>
      <c r="H231" s="236">
        <v>308525.93</v>
      </c>
      <c r="I231" s="236">
        <v>308525.93</v>
      </c>
      <c r="J231" s="237">
        <v>0</v>
      </c>
      <c r="K231" s="236">
        <v>245232.20000000013</v>
      </c>
      <c r="L231" s="236">
        <v>8206.7999999999993</v>
      </c>
      <c r="M231" s="236">
        <v>0</v>
      </c>
      <c r="N231" s="236">
        <v>0</v>
      </c>
      <c r="O231" s="223"/>
      <c r="P231" s="236">
        <v>0</v>
      </c>
      <c r="Q231" s="223"/>
      <c r="R231" s="236">
        <v>0</v>
      </c>
      <c r="S231" s="236">
        <v>0</v>
      </c>
      <c r="T231" s="236">
        <v>0</v>
      </c>
      <c r="U231" s="236">
        <v>253439.00000000012</v>
      </c>
      <c r="V231" s="236">
        <v>249335.6</v>
      </c>
      <c r="W231" s="237">
        <v>0</v>
      </c>
      <c r="X231" s="226">
        <v>2.6600000000000002E-2</v>
      </c>
    </row>
    <row r="232" spans="1:24" x14ac:dyDescent="0.3">
      <c r="A232" s="189">
        <v>34644</v>
      </c>
      <c r="B232" s="180" t="s">
        <v>542</v>
      </c>
      <c r="C232" s="236">
        <v>510664.71</v>
      </c>
      <c r="D232" s="236">
        <v>0</v>
      </c>
      <c r="E232" s="236">
        <v>0</v>
      </c>
      <c r="F232" s="236">
        <v>0</v>
      </c>
      <c r="G232" s="236">
        <v>0</v>
      </c>
      <c r="H232" s="236">
        <v>510664.71</v>
      </c>
      <c r="I232" s="236">
        <v>510664.71</v>
      </c>
      <c r="J232" s="237">
        <v>0</v>
      </c>
      <c r="K232" s="236">
        <v>252986.53999999998</v>
      </c>
      <c r="L232" s="236">
        <v>15983.76</v>
      </c>
      <c r="M232" s="236">
        <v>0</v>
      </c>
      <c r="N232" s="236">
        <v>0</v>
      </c>
      <c r="O232" s="223"/>
      <c r="P232" s="236">
        <v>0</v>
      </c>
      <c r="Q232" s="223"/>
      <c r="R232" s="236">
        <v>0</v>
      </c>
      <c r="S232" s="236">
        <v>0</v>
      </c>
      <c r="T232" s="236">
        <v>0</v>
      </c>
      <c r="U232" s="236">
        <v>268970.3</v>
      </c>
      <c r="V232" s="236">
        <v>260978.42</v>
      </c>
      <c r="W232" s="237">
        <v>0</v>
      </c>
      <c r="X232" s="226">
        <v>3.1300000000000001E-2</v>
      </c>
    </row>
    <row r="233" spans="1:24" x14ac:dyDescent="0.3">
      <c r="A233" s="189">
        <v>34645</v>
      </c>
      <c r="B233" s="180" t="s">
        <v>543</v>
      </c>
      <c r="C233" s="236">
        <v>0</v>
      </c>
      <c r="D233" s="236">
        <v>0</v>
      </c>
      <c r="E233" s="236">
        <v>0</v>
      </c>
      <c r="F233" s="236">
        <v>0</v>
      </c>
      <c r="G233" s="236">
        <v>0</v>
      </c>
      <c r="H233" s="236">
        <v>0</v>
      </c>
      <c r="I233" s="236">
        <v>0</v>
      </c>
      <c r="J233" s="237">
        <v>0</v>
      </c>
      <c r="K233" s="236">
        <v>0</v>
      </c>
      <c r="L233" s="236">
        <v>0</v>
      </c>
      <c r="M233" s="236">
        <v>0</v>
      </c>
      <c r="N233" s="236">
        <v>0</v>
      </c>
      <c r="O233" s="223"/>
      <c r="P233" s="236">
        <v>0</v>
      </c>
      <c r="Q233" s="223"/>
      <c r="R233" s="236">
        <v>0</v>
      </c>
      <c r="S233" s="236">
        <v>0</v>
      </c>
      <c r="T233" s="236">
        <v>0</v>
      </c>
      <c r="U233" s="236">
        <v>0</v>
      </c>
      <c r="V233" s="236">
        <v>0</v>
      </c>
      <c r="W233" s="237">
        <v>0</v>
      </c>
      <c r="X233" s="226">
        <v>2.9399999999999999E-2</v>
      </c>
    </row>
    <row r="234" spans="1:24" x14ac:dyDescent="0.3">
      <c r="A234" s="189">
        <v>34646</v>
      </c>
      <c r="B234" s="180" t="s">
        <v>544</v>
      </c>
      <c r="C234" s="236">
        <v>0</v>
      </c>
      <c r="D234" s="236">
        <v>0</v>
      </c>
      <c r="E234" s="236">
        <v>0</v>
      </c>
      <c r="F234" s="236">
        <v>0</v>
      </c>
      <c r="G234" s="236">
        <v>0</v>
      </c>
      <c r="H234" s="236">
        <v>0</v>
      </c>
      <c r="I234" s="236">
        <v>0</v>
      </c>
      <c r="J234" s="237">
        <v>0</v>
      </c>
      <c r="K234" s="236">
        <v>0</v>
      </c>
      <c r="L234" s="236">
        <v>0</v>
      </c>
      <c r="M234" s="236">
        <v>0</v>
      </c>
      <c r="N234" s="236">
        <v>0</v>
      </c>
      <c r="O234" s="223"/>
      <c r="P234" s="236">
        <v>0</v>
      </c>
      <c r="Q234" s="223"/>
      <c r="R234" s="236">
        <v>0</v>
      </c>
      <c r="S234" s="236">
        <v>0</v>
      </c>
      <c r="T234" s="236">
        <v>0</v>
      </c>
      <c r="U234" s="236">
        <v>0</v>
      </c>
      <c r="V234" s="236">
        <v>0</v>
      </c>
      <c r="W234" s="237">
        <v>0</v>
      </c>
      <c r="X234" s="226">
        <v>2.9399999999999999E-2</v>
      </c>
    </row>
    <row r="235" spans="1:24" x14ac:dyDescent="0.3">
      <c r="A235" s="189">
        <v>34680</v>
      </c>
      <c r="B235" s="180" t="s">
        <v>545</v>
      </c>
      <c r="C235" s="236">
        <v>1259507.78</v>
      </c>
      <c r="D235" s="236">
        <v>0</v>
      </c>
      <c r="E235" s="236">
        <v>0</v>
      </c>
      <c r="F235" s="236">
        <v>0</v>
      </c>
      <c r="G235" s="236">
        <v>0</v>
      </c>
      <c r="H235" s="236">
        <v>1259507.78</v>
      </c>
      <c r="I235" s="236">
        <v>1259507.78</v>
      </c>
      <c r="J235" s="237">
        <v>0</v>
      </c>
      <c r="K235" s="236">
        <v>68357.699999999968</v>
      </c>
      <c r="L235" s="236">
        <v>58818.96</v>
      </c>
      <c r="M235" s="236">
        <v>0</v>
      </c>
      <c r="N235" s="236">
        <v>0</v>
      </c>
      <c r="O235" s="223"/>
      <c r="P235" s="236">
        <v>0</v>
      </c>
      <c r="Q235" s="223"/>
      <c r="R235" s="236">
        <v>0</v>
      </c>
      <c r="S235" s="236">
        <v>0</v>
      </c>
      <c r="T235" s="236">
        <v>0</v>
      </c>
      <c r="U235" s="236">
        <v>127176.65999999997</v>
      </c>
      <c r="V235" s="236">
        <v>97767.18</v>
      </c>
      <c r="W235" s="237">
        <v>0</v>
      </c>
      <c r="X235" s="226">
        <v>4.6699999999999998E-2</v>
      </c>
    </row>
    <row r="236" spans="1:24" x14ac:dyDescent="0.3">
      <c r="A236" s="189">
        <v>34681</v>
      </c>
      <c r="B236" s="180" t="s">
        <v>546</v>
      </c>
      <c r="C236" s="236">
        <v>6717060.589999998</v>
      </c>
      <c r="D236" s="236">
        <v>0</v>
      </c>
      <c r="E236" s="236">
        <v>0</v>
      </c>
      <c r="F236" s="236">
        <v>0</v>
      </c>
      <c r="G236" s="236">
        <v>0</v>
      </c>
      <c r="H236" s="236">
        <v>6717060.589999998</v>
      </c>
      <c r="I236" s="236">
        <v>6717060.5899999999</v>
      </c>
      <c r="J236" s="237">
        <v>0</v>
      </c>
      <c r="K236" s="236">
        <v>2936532.67</v>
      </c>
      <c r="L236" s="236">
        <v>354660.84</v>
      </c>
      <c r="M236" s="236">
        <v>0</v>
      </c>
      <c r="N236" s="236">
        <v>0</v>
      </c>
      <c r="O236" s="223"/>
      <c r="P236" s="236">
        <v>0</v>
      </c>
      <c r="Q236" s="223"/>
      <c r="R236" s="236">
        <v>0</v>
      </c>
      <c r="S236" s="236">
        <v>0</v>
      </c>
      <c r="T236" s="236">
        <v>0</v>
      </c>
      <c r="U236" s="236">
        <v>3291193.51</v>
      </c>
      <c r="V236" s="236">
        <v>3113863.09</v>
      </c>
      <c r="W236" s="237">
        <v>0</v>
      </c>
      <c r="X236" s="226">
        <v>5.28E-2</v>
      </c>
    </row>
    <row r="237" spans="1:24" x14ac:dyDescent="0.3">
      <c r="A237" s="189">
        <v>34682</v>
      </c>
      <c r="B237" s="180" t="s">
        <v>547</v>
      </c>
      <c r="C237" s="236">
        <v>173209.90999999997</v>
      </c>
      <c r="D237" s="236">
        <v>0</v>
      </c>
      <c r="E237" s="236">
        <v>0</v>
      </c>
      <c r="F237" s="236">
        <v>0</v>
      </c>
      <c r="G237" s="236">
        <v>0</v>
      </c>
      <c r="H237" s="236">
        <v>173209.90999999997</v>
      </c>
      <c r="I237" s="236">
        <v>173209.91</v>
      </c>
      <c r="J237" s="237">
        <v>0</v>
      </c>
      <c r="K237" s="236">
        <v>139897.27000000016</v>
      </c>
      <c r="L237" s="236">
        <v>2598.12</v>
      </c>
      <c r="M237" s="236">
        <v>0</v>
      </c>
      <c r="N237" s="236">
        <v>0</v>
      </c>
      <c r="O237" s="223"/>
      <c r="P237" s="236">
        <v>0</v>
      </c>
      <c r="Q237" s="223"/>
      <c r="R237" s="236">
        <v>0</v>
      </c>
      <c r="S237" s="236">
        <v>0</v>
      </c>
      <c r="T237" s="236">
        <v>0</v>
      </c>
      <c r="U237" s="236">
        <v>142495.39000000016</v>
      </c>
      <c r="V237" s="236">
        <v>141196.32999999999</v>
      </c>
      <c r="W237" s="237">
        <v>0</v>
      </c>
      <c r="X237" s="226">
        <v>1.4999999999999999E-2</v>
      </c>
    </row>
    <row r="238" spans="1:24" x14ac:dyDescent="0.3">
      <c r="A238" s="189">
        <v>34683</v>
      </c>
      <c r="B238" s="180" t="s">
        <v>548</v>
      </c>
      <c r="C238" s="236">
        <v>432910.42</v>
      </c>
      <c r="D238" s="236">
        <v>0</v>
      </c>
      <c r="E238" s="236">
        <v>0</v>
      </c>
      <c r="F238" s="236">
        <v>0</v>
      </c>
      <c r="G238" s="236">
        <v>0</v>
      </c>
      <c r="H238" s="236">
        <v>432910.42</v>
      </c>
      <c r="I238" s="236">
        <v>432910.42</v>
      </c>
      <c r="J238" s="237">
        <v>0</v>
      </c>
      <c r="K238" s="236">
        <v>283696.63999999966</v>
      </c>
      <c r="L238" s="236">
        <v>10563</v>
      </c>
      <c r="M238" s="236">
        <v>0</v>
      </c>
      <c r="N238" s="236">
        <v>0</v>
      </c>
      <c r="O238" s="223"/>
      <c r="P238" s="236">
        <v>0</v>
      </c>
      <c r="Q238" s="223"/>
      <c r="R238" s="236">
        <v>0</v>
      </c>
      <c r="S238" s="236">
        <v>0</v>
      </c>
      <c r="T238" s="236">
        <v>0</v>
      </c>
      <c r="U238" s="236">
        <v>294259.63999999966</v>
      </c>
      <c r="V238" s="236">
        <v>288978.14</v>
      </c>
      <c r="W238" s="237">
        <v>0</v>
      </c>
      <c r="X238" s="226">
        <v>2.4399999999999998E-2</v>
      </c>
    </row>
    <row r="239" spans="1:24" x14ac:dyDescent="0.3">
      <c r="A239" s="189">
        <v>34684</v>
      </c>
      <c r="B239" s="180" t="s">
        <v>549</v>
      </c>
      <c r="C239" s="236">
        <v>0</v>
      </c>
      <c r="D239" s="236">
        <v>0</v>
      </c>
      <c r="E239" s="236">
        <v>0</v>
      </c>
      <c r="F239" s="236">
        <v>0</v>
      </c>
      <c r="G239" s="236">
        <v>0</v>
      </c>
      <c r="H239" s="236">
        <v>0</v>
      </c>
      <c r="I239" s="236">
        <v>0</v>
      </c>
      <c r="J239" s="237">
        <v>0</v>
      </c>
      <c r="K239" s="236">
        <v>0</v>
      </c>
      <c r="L239" s="236">
        <v>0</v>
      </c>
      <c r="M239" s="236">
        <v>0</v>
      </c>
      <c r="N239" s="236">
        <v>0</v>
      </c>
      <c r="O239" s="223"/>
      <c r="P239" s="236">
        <v>0</v>
      </c>
      <c r="Q239" s="223"/>
      <c r="R239" s="236">
        <v>0</v>
      </c>
      <c r="S239" s="236">
        <v>0</v>
      </c>
      <c r="T239" s="236">
        <v>0</v>
      </c>
      <c r="U239" s="236">
        <v>0</v>
      </c>
      <c r="V239" s="236">
        <v>0</v>
      </c>
      <c r="W239" s="237">
        <v>0</v>
      </c>
      <c r="X239" s="226">
        <v>2.9399999999999999E-2</v>
      </c>
    </row>
    <row r="240" spans="1:24" x14ac:dyDescent="0.3">
      <c r="A240" s="189">
        <v>34685</v>
      </c>
      <c r="B240" s="180" t="s">
        <v>550</v>
      </c>
      <c r="C240" s="236">
        <v>0</v>
      </c>
      <c r="D240" s="236">
        <v>0</v>
      </c>
      <c r="E240" s="236">
        <v>0</v>
      </c>
      <c r="F240" s="236">
        <v>0</v>
      </c>
      <c r="G240" s="236">
        <v>0</v>
      </c>
      <c r="H240" s="236">
        <v>0</v>
      </c>
      <c r="I240" s="236">
        <v>0</v>
      </c>
      <c r="J240" s="237">
        <v>0</v>
      </c>
      <c r="K240" s="236">
        <v>0</v>
      </c>
      <c r="L240" s="236">
        <v>0</v>
      </c>
      <c r="M240" s="236">
        <v>0</v>
      </c>
      <c r="N240" s="236">
        <v>0</v>
      </c>
      <c r="O240" s="223"/>
      <c r="P240" s="236">
        <v>0</v>
      </c>
      <c r="Q240" s="223"/>
      <c r="R240" s="236">
        <v>0</v>
      </c>
      <c r="S240" s="236">
        <v>0</v>
      </c>
      <c r="T240" s="236">
        <v>0</v>
      </c>
      <c r="U240" s="236">
        <v>0</v>
      </c>
      <c r="V240" s="236">
        <v>0</v>
      </c>
      <c r="W240" s="237">
        <v>0</v>
      </c>
      <c r="X240" s="226">
        <v>2.9399999999999999E-2</v>
      </c>
    </row>
    <row r="241" spans="1:24" x14ac:dyDescent="0.3">
      <c r="A241" s="189">
        <v>34686</v>
      </c>
      <c r="B241" s="180" t="s">
        <v>551</v>
      </c>
      <c r="C241" s="236">
        <v>141626.41</v>
      </c>
      <c r="D241" s="236">
        <v>0</v>
      </c>
      <c r="E241" s="236">
        <v>0</v>
      </c>
      <c r="F241" s="236">
        <v>0</v>
      </c>
      <c r="G241" s="236">
        <v>0</v>
      </c>
      <c r="H241" s="236">
        <v>141626.41</v>
      </c>
      <c r="I241" s="236">
        <v>141626.41</v>
      </c>
      <c r="J241" s="237">
        <v>0</v>
      </c>
      <c r="K241" s="236">
        <v>30886.060000000027</v>
      </c>
      <c r="L241" s="236">
        <v>5254.32</v>
      </c>
      <c r="M241" s="236">
        <v>0</v>
      </c>
      <c r="N241" s="236">
        <v>0</v>
      </c>
      <c r="O241" s="223"/>
      <c r="P241" s="236">
        <v>0</v>
      </c>
      <c r="Q241" s="223"/>
      <c r="R241" s="236">
        <v>0</v>
      </c>
      <c r="S241" s="236">
        <v>0</v>
      </c>
      <c r="T241" s="236">
        <v>0</v>
      </c>
      <c r="U241" s="236">
        <v>36140.380000000026</v>
      </c>
      <c r="V241" s="236">
        <v>33513.22</v>
      </c>
      <c r="W241" s="237">
        <v>0</v>
      </c>
      <c r="X241" s="226">
        <v>3.7100000000000001E-2</v>
      </c>
    </row>
    <row r="242" spans="1:24" x14ac:dyDescent="0.3">
      <c r="A242" s="189">
        <v>34687</v>
      </c>
      <c r="B242" s="180" t="s">
        <v>552</v>
      </c>
      <c r="C242" s="236">
        <v>2111959.9400000004</v>
      </c>
      <c r="D242" s="236">
        <v>0</v>
      </c>
      <c r="E242" s="236">
        <v>0</v>
      </c>
      <c r="F242" s="236">
        <v>0</v>
      </c>
      <c r="G242" s="236">
        <v>0</v>
      </c>
      <c r="H242" s="236">
        <v>2111959.9400000004</v>
      </c>
      <c r="I242" s="236">
        <v>2111959.94</v>
      </c>
      <c r="J242" s="237">
        <v>0</v>
      </c>
      <c r="K242" s="236">
        <v>1086892.4700000002</v>
      </c>
      <c r="L242" s="236">
        <v>302010.23999999999</v>
      </c>
      <c r="M242" s="236">
        <v>0</v>
      </c>
      <c r="N242" s="236">
        <v>0</v>
      </c>
      <c r="O242" s="223"/>
      <c r="P242" s="236">
        <v>0</v>
      </c>
      <c r="Q242" s="223"/>
      <c r="R242" s="236">
        <v>0</v>
      </c>
      <c r="S242" s="236">
        <v>0</v>
      </c>
      <c r="T242" s="236">
        <v>0</v>
      </c>
      <c r="U242" s="236">
        <v>1388902.7100000002</v>
      </c>
      <c r="V242" s="236">
        <v>1237897.5900000001</v>
      </c>
      <c r="W242" s="237">
        <v>0</v>
      </c>
      <c r="X242" s="226">
        <v>0.14300000000000002</v>
      </c>
    </row>
    <row r="243" spans="1:24" x14ac:dyDescent="0.3">
      <c r="A243" s="189">
        <v>34700</v>
      </c>
      <c r="B243" s="180" t="s">
        <v>553</v>
      </c>
      <c r="C243" s="236">
        <v>12376233.219999999</v>
      </c>
      <c r="D243" s="236">
        <v>0</v>
      </c>
      <c r="E243" s="236">
        <v>0</v>
      </c>
      <c r="F243" s="236">
        <v>0</v>
      </c>
      <c r="G243" s="236">
        <v>0</v>
      </c>
      <c r="H243" s="236">
        <v>12376233.219999999</v>
      </c>
      <c r="I243" s="236">
        <v>12376233.220000001</v>
      </c>
      <c r="J243" s="237">
        <v>0</v>
      </c>
      <c r="K243" s="236">
        <v>1980782.0799999989</v>
      </c>
      <c r="L243" s="236">
        <v>420791.88</v>
      </c>
      <c r="M243" s="236">
        <v>0</v>
      </c>
      <c r="N243" s="236">
        <v>0</v>
      </c>
      <c r="O243" s="223"/>
      <c r="P243" s="236">
        <v>0</v>
      </c>
      <c r="Q243" s="223"/>
      <c r="R243" s="236">
        <v>0</v>
      </c>
      <c r="S243" s="236">
        <v>0</v>
      </c>
      <c r="T243" s="236">
        <v>0</v>
      </c>
      <c r="U243" s="236">
        <v>2401573.959999999</v>
      </c>
      <c r="V243" s="236">
        <v>2191178.02</v>
      </c>
      <c r="W243" s="237">
        <v>0</v>
      </c>
      <c r="X243" s="226">
        <v>3.4000000000000002E-2</v>
      </c>
    </row>
    <row r="244" spans="1:24" x14ac:dyDescent="0.3">
      <c r="A244" s="189">
        <v>34300</v>
      </c>
      <c r="B244" s="180" t="s">
        <v>554</v>
      </c>
      <c r="C244" s="236">
        <v>0</v>
      </c>
      <c r="D244" s="236">
        <v>0</v>
      </c>
      <c r="E244" s="236">
        <v>0</v>
      </c>
      <c r="F244" s="236">
        <v>0</v>
      </c>
      <c r="G244" s="236">
        <v>0</v>
      </c>
      <c r="H244" s="236">
        <v>0</v>
      </c>
      <c r="I244" s="236">
        <v>0</v>
      </c>
      <c r="J244" s="237">
        <v>0</v>
      </c>
      <c r="K244" s="236">
        <v>0</v>
      </c>
      <c r="L244" s="236">
        <v>0</v>
      </c>
      <c r="M244" s="236">
        <v>0</v>
      </c>
      <c r="N244" s="236">
        <v>0</v>
      </c>
      <c r="O244" s="223"/>
      <c r="P244" s="236">
        <v>0</v>
      </c>
      <c r="Q244" s="223"/>
      <c r="R244" s="236">
        <v>0</v>
      </c>
      <c r="S244" s="236">
        <v>0</v>
      </c>
      <c r="T244" s="236">
        <v>0</v>
      </c>
      <c r="U244" s="236">
        <v>0</v>
      </c>
      <c r="V244" s="236">
        <v>0</v>
      </c>
      <c r="W244" s="237">
        <v>0</v>
      </c>
      <c r="X244" s="226">
        <v>3.3000000000000002E-2</v>
      </c>
    </row>
    <row r="245" spans="1:24" x14ac:dyDescent="0.3">
      <c r="A245" s="189">
        <v>34800</v>
      </c>
      <c r="B245" s="180" t="s">
        <v>555</v>
      </c>
      <c r="C245" s="236">
        <v>0</v>
      </c>
      <c r="D245" s="236">
        <v>0</v>
      </c>
      <c r="E245" s="236">
        <v>0</v>
      </c>
      <c r="F245" s="236">
        <v>0</v>
      </c>
      <c r="G245" s="236">
        <v>0</v>
      </c>
      <c r="H245" s="236">
        <v>0</v>
      </c>
      <c r="I245" s="236">
        <v>0</v>
      </c>
      <c r="J245" s="237">
        <v>0</v>
      </c>
      <c r="K245" s="236">
        <v>0</v>
      </c>
      <c r="L245" s="236">
        <v>0</v>
      </c>
      <c r="M245" s="236">
        <v>0</v>
      </c>
      <c r="N245" s="236">
        <v>0</v>
      </c>
      <c r="O245" s="223"/>
      <c r="P245" s="236">
        <v>0</v>
      </c>
      <c r="Q245" s="223"/>
      <c r="R245" s="236">
        <v>0</v>
      </c>
      <c r="S245" s="236">
        <v>0</v>
      </c>
      <c r="T245" s="236">
        <v>0</v>
      </c>
      <c r="U245" s="236">
        <v>0</v>
      </c>
      <c r="V245" s="236">
        <v>0</v>
      </c>
      <c r="W245" s="237">
        <v>0</v>
      </c>
      <c r="X245" s="226">
        <v>0.1</v>
      </c>
    </row>
    <row r="246" spans="1:24" x14ac:dyDescent="0.3">
      <c r="A246" s="189">
        <v>34820</v>
      </c>
      <c r="B246" s="180" t="s">
        <v>556</v>
      </c>
      <c r="C246" s="236">
        <v>0</v>
      </c>
      <c r="D246" s="236">
        <v>32203865.48</v>
      </c>
      <c r="E246" s="236">
        <v>0</v>
      </c>
      <c r="F246" s="236">
        <v>0</v>
      </c>
      <c r="G246" s="236">
        <v>0</v>
      </c>
      <c r="H246" s="236">
        <v>32203865.48</v>
      </c>
      <c r="I246" s="236">
        <v>20609769.649999999</v>
      </c>
      <c r="J246" s="237">
        <v>0</v>
      </c>
      <c r="K246" s="236">
        <v>0</v>
      </c>
      <c r="L246" s="236">
        <v>1964359.53</v>
      </c>
      <c r="M246" s="236">
        <v>0</v>
      </c>
      <c r="N246" s="236">
        <v>0</v>
      </c>
      <c r="O246" s="223"/>
      <c r="P246" s="236">
        <v>0</v>
      </c>
      <c r="Q246" s="223"/>
      <c r="R246" s="236">
        <v>0</v>
      </c>
      <c r="S246" s="236">
        <v>0</v>
      </c>
      <c r="T246" s="236">
        <v>0</v>
      </c>
      <c r="U246" s="236">
        <v>1964359.53</v>
      </c>
      <c r="V246" s="236">
        <v>662588.54</v>
      </c>
      <c r="W246" s="237">
        <v>0</v>
      </c>
      <c r="X246" s="226">
        <v>0.1</v>
      </c>
    </row>
    <row r="247" spans="1:24" x14ac:dyDescent="0.3">
      <c r="A247" s="189">
        <v>34898</v>
      </c>
      <c r="B247" s="180" t="s">
        <v>557</v>
      </c>
      <c r="C247" s="236">
        <v>9237.029999999997</v>
      </c>
      <c r="D247" s="236">
        <v>0</v>
      </c>
      <c r="E247" s="236">
        <v>0</v>
      </c>
      <c r="F247" s="236">
        <v>0</v>
      </c>
      <c r="G247" s="236">
        <v>0</v>
      </c>
      <c r="H247" s="236">
        <v>9237.029999999997</v>
      </c>
      <c r="I247" s="236">
        <v>9237.0300000000007</v>
      </c>
      <c r="J247" s="237">
        <v>0</v>
      </c>
      <c r="K247" s="236">
        <v>1788.87</v>
      </c>
      <c r="L247" s="236">
        <v>991.08</v>
      </c>
      <c r="M247" s="236">
        <v>0</v>
      </c>
      <c r="N247" s="236">
        <v>0</v>
      </c>
      <c r="O247" s="223"/>
      <c r="P247" s="236">
        <v>0</v>
      </c>
      <c r="Q247" s="223"/>
      <c r="R247" s="236">
        <v>0</v>
      </c>
      <c r="S247" s="236">
        <v>0</v>
      </c>
      <c r="T247" s="236">
        <v>0</v>
      </c>
      <c r="U247" s="236">
        <v>2779.95</v>
      </c>
      <c r="V247" s="236">
        <v>2284.41</v>
      </c>
      <c r="W247" s="237">
        <v>0</v>
      </c>
      <c r="X247" s="226">
        <v>0.10730000000000001</v>
      </c>
    </row>
    <row r="248" spans="1:24" x14ac:dyDescent="0.3">
      <c r="A248" s="189">
        <v>34899</v>
      </c>
      <c r="B248" s="180" t="s">
        <v>558</v>
      </c>
      <c r="C248" s="236">
        <v>28009837.169999998</v>
      </c>
      <c r="D248" s="236">
        <v>115229275.86</v>
      </c>
      <c r="E248" s="236">
        <v>0</v>
      </c>
      <c r="F248" s="236">
        <v>0</v>
      </c>
      <c r="G248" s="236">
        <v>0</v>
      </c>
      <c r="H248" s="236">
        <v>143239113.03</v>
      </c>
      <c r="I248" s="236">
        <v>108541769.38</v>
      </c>
      <c r="J248" s="237">
        <v>0</v>
      </c>
      <c r="K248" s="236">
        <v>4326803.6099999975</v>
      </c>
      <c r="L248" s="236">
        <v>10860853.32</v>
      </c>
      <c r="M248" s="236">
        <v>0</v>
      </c>
      <c r="N248" s="236">
        <v>0</v>
      </c>
      <c r="O248" s="223"/>
      <c r="P248" s="236">
        <v>0</v>
      </c>
      <c r="Q248" s="223"/>
      <c r="R248" s="236">
        <v>0</v>
      </c>
      <c r="S248" s="236">
        <v>0</v>
      </c>
      <c r="T248" s="236">
        <v>0</v>
      </c>
      <c r="U248" s="236">
        <v>15187656.929999998</v>
      </c>
      <c r="V248" s="236">
        <v>8752577.0700000003</v>
      </c>
      <c r="W248" s="237">
        <v>0</v>
      </c>
      <c r="X248" s="226">
        <v>0.10279999999999999</v>
      </c>
    </row>
    <row r="249" spans="1:24" x14ac:dyDescent="0.3">
      <c r="A249" s="189">
        <v>35000</v>
      </c>
      <c r="B249" s="180" t="s">
        <v>559</v>
      </c>
      <c r="C249" s="236">
        <v>17799998.559999999</v>
      </c>
      <c r="D249" s="236">
        <v>0</v>
      </c>
      <c r="E249" s="236">
        <v>0</v>
      </c>
      <c r="F249" s="236">
        <v>0</v>
      </c>
      <c r="G249" s="236">
        <v>0</v>
      </c>
      <c r="H249" s="236">
        <v>17799998.559999999</v>
      </c>
      <c r="I249" s="236">
        <v>17799998.559999999</v>
      </c>
      <c r="J249" s="237">
        <v>0</v>
      </c>
      <c r="K249" s="236">
        <v>0</v>
      </c>
      <c r="L249" s="236">
        <v>0</v>
      </c>
      <c r="M249" s="236">
        <v>0</v>
      </c>
      <c r="N249" s="236">
        <v>0</v>
      </c>
      <c r="O249" s="223"/>
      <c r="P249" s="236">
        <v>0</v>
      </c>
      <c r="Q249" s="223"/>
      <c r="R249" s="236">
        <v>0</v>
      </c>
      <c r="S249" s="236">
        <v>0</v>
      </c>
      <c r="T249" s="236">
        <v>0</v>
      </c>
      <c r="U249" s="236">
        <v>0</v>
      </c>
      <c r="V249" s="236">
        <v>0</v>
      </c>
      <c r="W249" s="237">
        <v>0</v>
      </c>
      <c r="X249" s="226">
        <v>0</v>
      </c>
    </row>
    <row r="250" spans="1:24" x14ac:dyDescent="0.3">
      <c r="A250" s="189">
        <v>35001</v>
      </c>
      <c r="B250" s="180" t="s">
        <v>560</v>
      </c>
      <c r="C250" s="236">
        <v>12162254.090000002</v>
      </c>
      <c r="D250" s="236">
        <v>0</v>
      </c>
      <c r="E250" s="236">
        <v>0</v>
      </c>
      <c r="F250" s="236">
        <v>0</v>
      </c>
      <c r="G250" s="236">
        <v>0</v>
      </c>
      <c r="H250" s="236">
        <v>12162254.090000002</v>
      </c>
      <c r="I250" s="236">
        <v>12162254.09</v>
      </c>
      <c r="J250" s="237">
        <v>0</v>
      </c>
      <c r="K250" s="236">
        <v>5088906.0300000086</v>
      </c>
      <c r="L250" s="236">
        <v>187298.76</v>
      </c>
      <c r="M250" s="236">
        <v>0</v>
      </c>
      <c r="N250" s="236">
        <v>0</v>
      </c>
      <c r="O250" s="223"/>
      <c r="P250" s="236">
        <v>0</v>
      </c>
      <c r="Q250" s="223"/>
      <c r="R250" s="236">
        <v>0</v>
      </c>
      <c r="S250" s="236">
        <v>0</v>
      </c>
      <c r="T250" s="236">
        <v>0</v>
      </c>
      <c r="U250" s="236">
        <v>5276204.7900000084</v>
      </c>
      <c r="V250" s="236">
        <v>5182555.41</v>
      </c>
      <c r="W250" s="237">
        <v>0</v>
      </c>
      <c r="X250" s="226">
        <v>1.54E-2</v>
      </c>
    </row>
    <row r="251" spans="1:24" x14ac:dyDescent="0.3">
      <c r="A251" s="189">
        <v>35100</v>
      </c>
      <c r="B251" s="180" t="s">
        <v>561</v>
      </c>
      <c r="C251" s="236">
        <v>0</v>
      </c>
      <c r="D251" s="236">
        <v>0</v>
      </c>
      <c r="E251" s="236">
        <v>0</v>
      </c>
      <c r="F251" s="236">
        <v>0</v>
      </c>
      <c r="G251" s="236">
        <v>0</v>
      </c>
      <c r="H251" s="236">
        <v>0</v>
      </c>
      <c r="I251" s="236">
        <v>0</v>
      </c>
      <c r="J251" s="237">
        <v>0</v>
      </c>
      <c r="K251" s="236">
        <v>0</v>
      </c>
      <c r="L251" s="236">
        <v>0</v>
      </c>
      <c r="M251" s="236">
        <v>0</v>
      </c>
      <c r="N251" s="236">
        <v>0</v>
      </c>
      <c r="O251" s="223"/>
      <c r="P251" s="236">
        <v>0</v>
      </c>
      <c r="Q251" s="223"/>
      <c r="R251" s="236">
        <v>0</v>
      </c>
      <c r="S251" s="236">
        <v>0</v>
      </c>
      <c r="T251" s="236">
        <v>0</v>
      </c>
      <c r="U251" s="236">
        <v>0</v>
      </c>
      <c r="V251" s="236">
        <v>0</v>
      </c>
      <c r="W251" s="237">
        <v>0</v>
      </c>
      <c r="X251" s="226">
        <v>0.1</v>
      </c>
    </row>
    <row r="252" spans="1:24" x14ac:dyDescent="0.3">
      <c r="A252" s="189">
        <v>35200</v>
      </c>
      <c r="B252" s="180" t="s">
        <v>562</v>
      </c>
      <c r="C252" s="236">
        <v>76277379.719999999</v>
      </c>
      <c r="D252" s="236">
        <v>0</v>
      </c>
      <c r="E252" s="236">
        <v>0</v>
      </c>
      <c r="F252" s="236">
        <v>0</v>
      </c>
      <c r="G252" s="236">
        <v>0</v>
      </c>
      <c r="H252" s="236">
        <v>76277379.719999999</v>
      </c>
      <c r="I252" s="236">
        <v>76277379.719999999</v>
      </c>
      <c r="J252" s="237">
        <v>0</v>
      </c>
      <c r="K252" s="236">
        <v>16146070.070000004</v>
      </c>
      <c r="L252" s="236">
        <v>1655219.16</v>
      </c>
      <c r="M252" s="236">
        <v>0</v>
      </c>
      <c r="N252" s="236">
        <v>0</v>
      </c>
      <c r="O252" s="223"/>
      <c r="P252" s="236">
        <v>0</v>
      </c>
      <c r="Q252" s="223"/>
      <c r="R252" s="236">
        <v>0</v>
      </c>
      <c r="S252" s="236">
        <v>0</v>
      </c>
      <c r="T252" s="236">
        <v>0</v>
      </c>
      <c r="U252" s="236">
        <v>17801289.230000004</v>
      </c>
      <c r="V252" s="236">
        <v>16973679.649999999</v>
      </c>
      <c r="W252" s="237">
        <v>0</v>
      </c>
      <c r="X252" s="226">
        <v>2.1700000000000001E-2</v>
      </c>
    </row>
    <row r="253" spans="1:24" x14ac:dyDescent="0.3">
      <c r="A253" s="189">
        <v>35300</v>
      </c>
      <c r="B253" s="180" t="s">
        <v>563</v>
      </c>
      <c r="C253" s="236">
        <v>449281371.64640033</v>
      </c>
      <c r="D253" s="236">
        <v>36762021.990000002</v>
      </c>
      <c r="E253" s="236">
        <v>-5514303.2800000003</v>
      </c>
      <c r="F253" s="236">
        <v>0</v>
      </c>
      <c r="G253" s="236">
        <v>0</v>
      </c>
      <c r="H253" s="236">
        <v>480529090.35640037</v>
      </c>
      <c r="I253" s="236">
        <v>458449851.30000001</v>
      </c>
      <c r="J253" s="237">
        <v>2.6999711990356445E-3</v>
      </c>
      <c r="K253" s="236">
        <v>95817470.748700008</v>
      </c>
      <c r="L253" s="236">
        <v>10775994.01</v>
      </c>
      <c r="M253" s="236">
        <v>-5514303.2800000003</v>
      </c>
      <c r="N253" s="236">
        <v>3800.8</v>
      </c>
      <c r="O253" s="223"/>
      <c r="P253" s="236">
        <v>0</v>
      </c>
      <c r="Q253" s="223"/>
      <c r="R253" s="236">
        <v>0</v>
      </c>
      <c r="S253" s="236">
        <v>0</v>
      </c>
      <c r="T253" s="236">
        <v>0</v>
      </c>
      <c r="U253" s="236">
        <v>101082962.27870001</v>
      </c>
      <c r="V253" s="236">
        <v>99557050.689999998</v>
      </c>
      <c r="W253" s="237">
        <v>7.9996883869171143E-4</v>
      </c>
      <c r="X253" s="226">
        <v>2.3599999999999999E-2</v>
      </c>
    </row>
    <row r="254" spans="1:24" x14ac:dyDescent="0.3">
      <c r="A254" s="189">
        <v>35400</v>
      </c>
      <c r="B254" s="180" t="s">
        <v>564</v>
      </c>
      <c r="C254" s="236">
        <v>5092060.55</v>
      </c>
      <c r="D254" s="236">
        <v>0</v>
      </c>
      <c r="E254" s="236">
        <v>0</v>
      </c>
      <c r="F254" s="236">
        <v>0</v>
      </c>
      <c r="G254" s="236">
        <v>0</v>
      </c>
      <c r="H254" s="236">
        <v>5092060.55</v>
      </c>
      <c r="I254" s="236">
        <v>5092060.55</v>
      </c>
      <c r="J254" s="237">
        <v>0</v>
      </c>
      <c r="K254" s="236">
        <v>5281270.2899999907</v>
      </c>
      <c r="L254" s="236">
        <v>65687.64</v>
      </c>
      <c r="M254" s="236">
        <v>0</v>
      </c>
      <c r="N254" s="236">
        <v>0</v>
      </c>
      <c r="O254" s="223"/>
      <c r="P254" s="236">
        <v>0</v>
      </c>
      <c r="Q254" s="223"/>
      <c r="R254" s="236">
        <v>0</v>
      </c>
      <c r="S254" s="236">
        <v>0</v>
      </c>
      <c r="T254" s="236">
        <v>0</v>
      </c>
      <c r="U254" s="236">
        <v>5346957.9299999904</v>
      </c>
      <c r="V254" s="236">
        <v>5314114.1100000003</v>
      </c>
      <c r="W254" s="237">
        <v>0</v>
      </c>
      <c r="X254" s="226">
        <v>1.29E-2</v>
      </c>
    </row>
    <row r="255" spans="1:24" x14ac:dyDescent="0.3">
      <c r="A255" s="189">
        <v>35500</v>
      </c>
      <c r="B255" s="180" t="s">
        <v>565</v>
      </c>
      <c r="C255" s="236">
        <v>502089088.43919998</v>
      </c>
      <c r="D255" s="236">
        <v>98503789.409999996</v>
      </c>
      <c r="E255" s="236">
        <v>-5910227.3799999999</v>
      </c>
      <c r="F255" s="236">
        <v>0</v>
      </c>
      <c r="G255" s="236">
        <v>0</v>
      </c>
      <c r="H255" s="236">
        <v>594682650.46920002</v>
      </c>
      <c r="I255" s="236">
        <v>534134812.68000001</v>
      </c>
      <c r="J255" s="237">
        <v>-4.4000148773193359E-3</v>
      </c>
      <c r="K255" s="236">
        <v>139406507.31360009</v>
      </c>
      <c r="L255" s="236">
        <v>15079041.050000001</v>
      </c>
      <c r="M255" s="236">
        <v>-5910227.3799999999</v>
      </c>
      <c r="N255" s="236">
        <v>-2931244.34</v>
      </c>
      <c r="O255" s="223"/>
      <c r="P255" s="236">
        <v>0</v>
      </c>
      <c r="Q255" s="223"/>
      <c r="R255" s="236">
        <v>0</v>
      </c>
      <c r="S255" s="236">
        <v>0</v>
      </c>
      <c r="T255" s="236">
        <v>0</v>
      </c>
      <c r="U255" s="236">
        <v>145644076.64360011</v>
      </c>
      <c r="V255" s="236">
        <v>143297337.16999999</v>
      </c>
      <c r="W255" s="237">
        <v>2.4000406265258789E-3</v>
      </c>
      <c r="X255" s="226">
        <v>2.8500000000000001E-2</v>
      </c>
    </row>
    <row r="256" spans="1:24" x14ac:dyDescent="0.3">
      <c r="A256" s="189">
        <v>35600</v>
      </c>
      <c r="B256" s="180" t="s">
        <v>566</v>
      </c>
      <c r="C256" s="236">
        <v>186194171.88119996</v>
      </c>
      <c r="D256" s="236">
        <v>22784901.960000001</v>
      </c>
      <c r="E256" s="236">
        <v>-5696225.4900000002</v>
      </c>
      <c r="F256" s="236">
        <v>0</v>
      </c>
      <c r="G256" s="236">
        <v>0</v>
      </c>
      <c r="H256" s="236">
        <v>203282848.35119995</v>
      </c>
      <c r="I256" s="236">
        <v>191363148.16</v>
      </c>
      <c r="J256" s="237">
        <v>1.6000866889953613E-3</v>
      </c>
      <c r="K256" s="236">
        <v>31677206.469600018</v>
      </c>
      <c r="L256" s="236">
        <v>5692058.21</v>
      </c>
      <c r="M256" s="236">
        <v>-5696225.4900000002</v>
      </c>
      <c r="N256" s="236">
        <v>2252.33</v>
      </c>
      <c r="O256" s="223"/>
      <c r="P256" s="236">
        <v>0</v>
      </c>
      <c r="Q256" s="223"/>
      <c r="R256" s="236">
        <v>0</v>
      </c>
      <c r="S256" s="236">
        <v>0</v>
      </c>
      <c r="T256" s="236">
        <v>0</v>
      </c>
      <c r="U256" s="236">
        <v>31675291.519600011</v>
      </c>
      <c r="V256" s="236">
        <v>32778268.300000001</v>
      </c>
      <c r="W256" s="237">
        <v>-3.600001335144043E-3</v>
      </c>
      <c r="X256" s="226">
        <v>2.9900000000000003E-2</v>
      </c>
    </row>
    <row r="257" spans="1:24" x14ac:dyDescent="0.3">
      <c r="A257" s="189">
        <v>35601</v>
      </c>
      <c r="B257" s="180" t="s">
        <v>567</v>
      </c>
      <c r="C257" s="236">
        <v>2110610.13</v>
      </c>
      <c r="D257" s="236">
        <v>0</v>
      </c>
      <c r="E257" s="236">
        <v>0</v>
      </c>
      <c r="F257" s="236">
        <v>0</v>
      </c>
      <c r="G257" s="236">
        <v>0</v>
      </c>
      <c r="H257" s="236">
        <v>2110610.13</v>
      </c>
      <c r="I257" s="236">
        <v>2110610.13</v>
      </c>
      <c r="J257" s="237">
        <v>0</v>
      </c>
      <c r="K257" s="236">
        <v>1797133.0899999966</v>
      </c>
      <c r="L257" s="236">
        <v>21528.240000000002</v>
      </c>
      <c r="M257" s="236">
        <v>0</v>
      </c>
      <c r="N257" s="236">
        <v>0</v>
      </c>
      <c r="O257" s="223"/>
      <c r="P257" s="236">
        <v>0</v>
      </c>
      <c r="Q257" s="223"/>
      <c r="R257" s="236">
        <v>0</v>
      </c>
      <c r="S257" s="236">
        <v>0</v>
      </c>
      <c r="T257" s="236">
        <v>0</v>
      </c>
      <c r="U257" s="236">
        <v>1818661.3299999966</v>
      </c>
      <c r="V257" s="236">
        <v>1807897.21</v>
      </c>
      <c r="W257" s="237">
        <v>0</v>
      </c>
      <c r="X257" s="226">
        <v>1.0200000000000001E-2</v>
      </c>
    </row>
    <row r="258" spans="1:24" x14ac:dyDescent="0.3">
      <c r="A258" s="189">
        <v>35700</v>
      </c>
      <c r="B258" s="180" t="s">
        <v>568</v>
      </c>
      <c r="C258" s="236">
        <v>4322860.5300000012</v>
      </c>
      <c r="D258" s="236">
        <v>0</v>
      </c>
      <c r="E258" s="236">
        <v>0</v>
      </c>
      <c r="F258" s="236">
        <v>0</v>
      </c>
      <c r="G258" s="236">
        <v>0</v>
      </c>
      <c r="H258" s="236">
        <v>4322860.5300000012</v>
      </c>
      <c r="I258" s="236">
        <v>4322860.53</v>
      </c>
      <c r="J258" s="237">
        <v>0</v>
      </c>
      <c r="K258" s="236">
        <v>1846613.4600000021</v>
      </c>
      <c r="L258" s="236">
        <v>78676.08</v>
      </c>
      <c r="M258" s="236">
        <v>0</v>
      </c>
      <c r="N258" s="236">
        <v>0</v>
      </c>
      <c r="O258" s="223"/>
      <c r="P258" s="236">
        <v>0</v>
      </c>
      <c r="Q258" s="223"/>
      <c r="R258" s="236">
        <v>0</v>
      </c>
      <c r="S258" s="236">
        <v>0</v>
      </c>
      <c r="T258" s="236">
        <v>0</v>
      </c>
      <c r="U258" s="236">
        <v>1925289.5400000021</v>
      </c>
      <c r="V258" s="236">
        <v>1885951.5</v>
      </c>
      <c r="W258" s="237">
        <v>0</v>
      </c>
      <c r="X258" s="226">
        <v>1.8200000000000001E-2</v>
      </c>
    </row>
    <row r="259" spans="1:24" x14ac:dyDescent="0.3">
      <c r="A259" s="189">
        <v>35800</v>
      </c>
      <c r="B259" s="180" t="s">
        <v>569</v>
      </c>
      <c r="C259" s="236">
        <v>12363044.739999998</v>
      </c>
      <c r="D259" s="236">
        <v>0</v>
      </c>
      <c r="E259" s="236">
        <v>0</v>
      </c>
      <c r="F259" s="236">
        <v>0</v>
      </c>
      <c r="G259" s="236">
        <v>0</v>
      </c>
      <c r="H259" s="236">
        <v>12363044.739999998</v>
      </c>
      <c r="I259" s="236">
        <v>12363044.74</v>
      </c>
      <c r="J259" s="237">
        <v>0</v>
      </c>
      <c r="K259" s="236">
        <v>3964149.2600000026</v>
      </c>
      <c r="L259" s="236">
        <v>346165.2</v>
      </c>
      <c r="M259" s="236">
        <v>0</v>
      </c>
      <c r="N259" s="236">
        <v>0</v>
      </c>
      <c r="O259" s="223"/>
      <c r="P259" s="236">
        <v>0</v>
      </c>
      <c r="Q259" s="223"/>
      <c r="R259" s="236">
        <v>0</v>
      </c>
      <c r="S259" s="236">
        <v>0</v>
      </c>
      <c r="T259" s="236">
        <v>0</v>
      </c>
      <c r="U259" s="236">
        <v>4310314.4600000028</v>
      </c>
      <c r="V259" s="236">
        <v>4137231.86</v>
      </c>
      <c r="W259" s="237">
        <v>0</v>
      </c>
      <c r="X259" s="226">
        <v>2.7999999999999997E-2</v>
      </c>
    </row>
    <row r="260" spans="1:24" x14ac:dyDescent="0.3">
      <c r="A260" s="189">
        <v>35900</v>
      </c>
      <c r="B260" s="180" t="s">
        <v>570</v>
      </c>
      <c r="C260" s="236">
        <v>19815799.533199996</v>
      </c>
      <c r="D260" s="236">
        <v>1361556.37</v>
      </c>
      <c r="E260" s="236">
        <v>13615.56</v>
      </c>
      <c r="F260" s="236">
        <v>0</v>
      </c>
      <c r="G260" s="236">
        <v>0</v>
      </c>
      <c r="H260" s="236">
        <v>21190971.463199995</v>
      </c>
      <c r="I260" s="236">
        <v>20219292.530000001</v>
      </c>
      <c r="J260" s="237">
        <v>9.9997967481613159E-5</v>
      </c>
      <c r="K260" s="236">
        <v>3556859.3081</v>
      </c>
      <c r="L260" s="236">
        <v>356448.25</v>
      </c>
      <c r="M260" s="236">
        <v>13615.56</v>
      </c>
      <c r="N260" s="236">
        <v>140.77000000000001</v>
      </c>
      <c r="O260" s="223"/>
      <c r="P260" s="236">
        <v>0</v>
      </c>
      <c r="Q260" s="223"/>
      <c r="R260" s="236">
        <v>0</v>
      </c>
      <c r="S260" s="236">
        <v>0</v>
      </c>
      <c r="T260" s="236">
        <v>0</v>
      </c>
      <c r="U260" s="236">
        <v>3927063.8881000001</v>
      </c>
      <c r="V260" s="236">
        <v>3738078.57</v>
      </c>
      <c r="W260" s="237">
        <v>4.0000025182962418E-4</v>
      </c>
      <c r="X260" s="226">
        <v>1.77E-2</v>
      </c>
    </row>
    <row r="261" spans="1:24" x14ac:dyDescent="0.3">
      <c r="A261" s="189">
        <v>35910</v>
      </c>
      <c r="B261" s="180" t="s">
        <v>571</v>
      </c>
      <c r="C261" s="236">
        <v>0</v>
      </c>
      <c r="D261" s="236">
        <v>0</v>
      </c>
      <c r="E261" s="236">
        <v>0</v>
      </c>
      <c r="F261" s="236">
        <v>0</v>
      </c>
      <c r="G261" s="236">
        <v>0</v>
      </c>
      <c r="H261" s="236">
        <v>0</v>
      </c>
      <c r="I261" s="236">
        <v>0</v>
      </c>
      <c r="J261" s="237">
        <v>0</v>
      </c>
      <c r="K261" s="236">
        <v>0</v>
      </c>
      <c r="L261" s="236">
        <v>0</v>
      </c>
      <c r="M261" s="236">
        <v>0</v>
      </c>
      <c r="N261" s="236">
        <v>0</v>
      </c>
      <c r="O261" s="223"/>
      <c r="P261" s="236">
        <v>0</v>
      </c>
      <c r="Q261" s="223"/>
      <c r="R261" s="236">
        <v>0</v>
      </c>
      <c r="S261" s="236">
        <v>0</v>
      </c>
      <c r="T261" s="236">
        <v>0</v>
      </c>
      <c r="U261" s="236">
        <v>0</v>
      </c>
      <c r="V261" s="236">
        <v>0</v>
      </c>
      <c r="W261" s="237">
        <v>0</v>
      </c>
      <c r="X261" s="226">
        <v>0</v>
      </c>
    </row>
    <row r="262" spans="1:24" x14ac:dyDescent="0.3">
      <c r="A262" s="189">
        <v>36000</v>
      </c>
      <c r="B262" s="180" t="s">
        <v>572</v>
      </c>
      <c r="C262" s="236">
        <v>10119782.539999999</v>
      </c>
      <c r="D262" s="236">
        <v>0</v>
      </c>
      <c r="E262" s="236">
        <v>0</v>
      </c>
      <c r="F262" s="236">
        <v>0</v>
      </c>
      <c r="G262" s="236">
        <v>0</v>
      </c>
      <c r="H262" s="236">
        <v>10119782.539999999</v>
      </c>
      <c r="I262" s="236">
        <v>10119782.539999999</v>
      </c>
      <c r="J262" s="237">
        <v>0</v>
      </c>
      <c r="K262" s="236">
        <v>0</v>
      </c>
      <c r="L262" s="236">
        <v>0</v>
      </c>
      <c r="M262" s="236">
        <v>0</v>
      </c>
      <c r="N262" s="236">
        <v>0</v>
      </c>
      <c r="O262" s="223"/>
      <c r="P262" s="236">
        <v>0</v>
      </c>
      <c r="Q262" s="223"/>
      <c r="R262" s="236">
        <v>0</v>
      </c>
      <c r="S262" s="236">
        <v>0</v>
      </c>
      <c r="T262" s="236">
        <v>0</v>
      </c>
      <c r="U262" s="236">
        <v>0</v>
      </c>
      <c r="V262" s="236">
        <v>0</v>
      </c>
      <c r="W262" s="237">
        <v>0</v>
      </c>
      <c r="X262" s="226">
        <v>0</v>
      </c>
    </row>
    <row r="263" spans="1:24" x14ac:dyDescent="0.3">
      <c r="A263" s="189">
        <v>36100</v>
      </c>
      <c r="B263" s="180" t="s">
        <v>573</v>
      </c>
      <c r="C263" s="236">
        <v>34138496.829999983</v>
      </c>
      <c r="D263" s="236">
        <v>0</v>
      </c>
      <c r="E263" s="236">
        <v>0</v>
      </c>
      <c r="F263" s="236">
        <v>0</v>
      </c>
      <c r="G263" s="236">
        <v>0</v>
      </c>
      <c r="H263" s="236">
        <v>34138496.829999983</v>
      </c>
      <c r="I263" s="236">
        <v>34138496.829999998</v>
      </c>
      <c r="J263" s="237">
        <v>0</v>
      </c>
      <c r="K263" s="236">
        <v>9856495.3399999999</v>
      </c>
      <c r="L263" s="236">
        <v>880773.24</v>
      </c>
      <c r="M263" s="236">
        <v>0</v>
      </c>
      <c r="N263" s="236">
        <v>0</v>
      </c>
      <c r="O263" s="223"/>
      <c r="P263" s="236">
        <v>0</v>
      </c>
      <c r="Q263" s="223"/>
      <c r="R263" s="236">
        <v>0</v>
      </c>
      <c r="S263" s="236">
        <v>0</v>
      </c>
      <c r="T263" s="236">
        <v>0</v>
      </c>
      <c r="U263" s="236">
        <v>10737268.58</v>
      </c>
      <c r="V263" s="236">
        <v>10296881.960000001</v>
      </c>
      <c r="W263" s="237">
        <v>0</v>
      </c>
      <c r="X263" s="226">
        <v>2.58E-2</v>
      </c>
    </row>
    <row r="264" spans="1:24" x14ac:dyDescent="0.3">
      <c r="A264" s="189">
        <v>36200</v>
      </c>
      <c r="B264" s="180" t="s">
        <v>574</v>
      </c>
      <c r="C264" s="236">
        <v>324446834.12040013</v>
      </c>
      <c r="D264" s="236">
        <v>20542987.850000001</v>
      </c>
      <c r="E264" s="236">
        <v>-1848868.91</v>
      </c>
      <c r="F264" s="236">
        <v>0</v>
      </c>
      <c r="G264" s="236">
        <v>0</v>
      </c>
      <c r="H264" s="236">
        <v>343140953.06040013</v>
      </c>
      <c r="I264" s="236">
        <v>331220247.22000003</v>
      </c>
      <c r="J264" s="237">
        <v>2.3999214172363281E-3</v>
      </c>
      <c r="K264" s="236">
        <v>79369590.867200106</v>
      </c>
      <c r="L264" s="236">
        <v>9114261.2100000009</v>
      </c>
      <c r="M264" s="236">
        <v>-1848868.91</v>
      </c>
      <c r="N264" s="236">
        <v>-1406794.22</v>
      </c>
      <c r="O264" s="223"/>
      <c r="P264" s="236">
        <v>271250.23</v>
      </c>
      <c r="Q264" s="223"/>
      <c r="R264" s="236">
        <v>0</v>
      </c>
      <c r="S264" s="236">
        <v>0</v>
      </c>
      <c r="T264" s="236">
        <v>0</v>
      </c>
      <c r="U264" s="236">
        <v>85499439.177200124</v>
      </c>
      <c r="V264" s="236">
        <v>82677371.489999995</v>
      </c>
      <c r="W264" s="237">
        <v>-2.8000026941299438E-3</v>
      </c>
      <c r="X264" s="226">
        <v>2.76E-2</v>
      </c>
    </row>
    <row r="265" spans="1:24" x14ac:dyDescent="0.3">
      <c r="A265" s="189">
        <v>36300</v>
      </c>
      <c r="B265" s="180" t="s">
        <v>575</v>
      </c>
      <c r="C265" s="236">
        <v>0</v>
      </c>
      <c r="D265" s="236">
        <v>0</v>
      </c>
      <c r="E265" s="236">
        <v>0</v>
      </c>
      <c r="F265" s="236">
        <v>0</v>
      </c>
      <c r="G265" s="236">
        <v>0</v>
      </c>
      <c r="H265" s="236">
        <v>0</v>
      </c>
      <c r="I265" s="236">
        <v>0</v>
      </c>
      <c r="J265" s="237">
        <v>0</v>
      </c>
      <c r="K265" s="236">
        <v>0</v>
      </c>
      <c r="L265" s="236">
        <v>0</v>
      </c>
      <c r="M265" s="236">
        <v>0</v>
      </c>
      <c r="N265" s="236">
        <v>0</v>
      </c>
      <c r="O265" s="223"/>
      <c r="P265" s="236">
        <v>0</v>
      </c>
      <c r="Q265" s="223"/>
      <c r="R265" s="236">
        <v>0</v>
      </c>
      <c r="S265" s="236">
        <v>0</v>
      </c>
      <c r="T265" s="236">
        <v>0</v>
      </c>
      <c r="U265" s="236">
        <v>0</v>
      </c>
      <c r="V265" s="236">
        <v>0</v>
      </c>
      <c r="W265" s="237">
        <v>0</v>
      </c>
      <c r="X265" s="226">
        <v>0.1</v>
      </c>
    </row>
    <row r="266" spans="1:24" x14ac:dyDescent="0.3">
      <c r="A266" s="189">
        <v>36400</v>
      </c>
      <c r="B266" s="180" t="s">
        <v>576</v>
      </c>
      <c r="C266" s="236">
        <v>463677269.34720021</v>
      </c>
      <c r="D266" s="236">
        <v>86227910.329999998</v>
      </c>
      <c r="E266" s="236">
        <v>-12934186.550000001</v>
      </c>
      <c r="F266" s="236">
        <v>0</v>
      </c>
      <c r="G266" s="236">
        <v>0</v>
      </c>
      <c r="H266" s="236">
        <v>536970993.12720025</v>
      </c>
      <c r="I266" s="236">
        <v>499219433.48000002</v>
      </c>
      <c r="J266" s="237">
        <v>-4.2999982833862305E-3</v>
      </c>
      <c r="K266" s="236">
        <v>189632327.78209987</v>
      </c>
      <c r="L266" s="236">
        <v>26341501.280000001</v>
      </c>
      <c r="M266" s="236">
        <v>-12934186.550000001</v>
      </c>
      <c r="N266" s="236">
        <v>-7239637.3499999996</v>
      </c>
      <c r="O266" s="223"/>
      <c r="P266" s="236">
        <v>644219.29</v>
      </c>
      <c r="Q266" s="223"/>
      <c r="R266" s="236">
        <v>0</v>
      </c>
      <c r="S266" s="236">
        <v>0</v>
      </c>
      <c r="T266" s="236">
        <v>0</v>
      </c>
      <c r="U266" s="236">
        <v>196444224.45209986</v>
      </c>
      <c r="V266" s="236">
        <v>192985641.19</v>
      </c>
      <c r="W266" s="237">
        <v>-2.9000639915466309E-3</v>
      </c>
      <c r="X266" s="226">
        <v>5.3099999999999994E-2</v>
      </c>
    </row>
    <row r="267" spans="1:24" x14ac:dyDescent="0.3">
      <c r="A267" s="189">
        <v>36500</v>
      </c>
      <c r="B267" s="180" t="s">
        <v>577</v>
      </c>
      <c r="C267" s="236">
        <v>295008858.25520003</v>
      </c>
      <c r="D267" s="236">
        <v>24715640.43</v>
      </c>
      <c r="E267" s="236">
        <v>-7909004.9199999999</v>
      </c>
      <c r="F267" s="236">
        <v>0</v>
      </c>
      <c r="G267" s="236">
        <v>0</v>
      </c>
      <c r="H267" s="236">
        <v>311815493.76520002</v>
      </c>
      <c r="I267" s="236">
        <v>303327783.04000002</v>
      </c>
      <c r="J267" s="237">
        <v>1.1999607086181641E-3</v>
      </c>
      <c r="K267" s="236">
        <v>152134506.23360002</v>
      </c>
      <c r="L267" s="236">
        <v>7051057.04</v>
      </c>
      <c r="M267" s="236">
        <v>-7909004.9199999999</v>
      </c>
      <c r="N267" s="236">
        <v>-703397.11</v>
      </c>
      <c r="O267" s="223"/>
      <c r="P267" s="236">
        <v>135625.10999999999</v>
      </c>
      <c r="Q267" s="223"/>
      <c r="R267" s="236">
        <v>0</v>
      </c>
      <c r="S267" s="236">
        <v>0</v>
      </c>
      <c r="T267" s="236">
        <v>0</v>
      </c>
      <c r="U267" s="236">
        <v>150708786.35360003</v>
      </c>
      <c r="V267" s="236">
        <v>151439200.53999999</v>
      </c>
      <c r="W267" s="237">
        <v>3.6000311374664307E-3</v>
      </c>
      <c r="X267" s="226">
        <v>2.3300000000000001E-2</v>
      </c>
    </row>
    <row r="268" spans="1:24" x14ac:dyDescent="0.3">
      <c r="A268" s="189">
        <v>36600</v>
      </c>
      <c r="B268" s="180" t="s">
        <v>578</v>
      </c>
      <c r="C268" s="236">
        <v>453436794.29440022</v>
      </c>
      <c r="D268" s="236">
        <v>23499553.870000001</v>
      </c>
      <c r="E268" s="236">
        <v>-234995.53</v>
      </c>
      <c r="F268" s="236">
        <v>0</v>
      </c>
      <c r="G268" s="236">
        <v>0</v>
      </c>
      <c r="H268" s="236">
        <v>476701352.63440025</v>
      </c>
      <c r="I268" s="236">
        <v>464182170.16000003</v>
      </c>
      <c r="J268" s="237">
        <v>3.9000511169433594E-3</v>
      </c>
      <c r="K268" s="236">
        <v>98415100.006700009</v>
      </c>
      <c r="L268" s="236">
        <v>8151244.7199999997</v>
      </c>
      <c r="M268" s="236">
        <v>-234995.53</v>
      </c>
      <c r="N268" s="236">
        <v>-2286040.61</v>
      </c>
      <c r="O268" s="223"/>
      <c r="P268" s="236">
        <v>440781.62</v>
      </c>
      <c r="Q268" s="223"/>
      <c r="R268" s="236">
        <v>0</v>
      </c>
      <c r="S268" s="236">
        <v>0</v>
      </c>
      <c r="T268" s="236">
        <v>0</v>
      </c>
      <c r="U268" s="236">
        <v>104486090.20670001</v>
      </c>
      <c r="V268" s="236">
        <v>101456610.04000001</v>
      </c>
      <c r="W268" s="237">
        <v>1.6999989748001099E-3</v>
      </c>
      <c r="X268" s="226">
        <v>1.7600000000000001E-2</v>
      </c>
    </row>
    <row r="269" spans="1:24" x14ac:dyDescent="0.3">
      <c r="A269" s="189">
        <v>36700</v>
      </c>
      <c r="B269" s="180" t="s">
        <v>579</v>
      </c>
      <c r="C269" s="236">
        <v>710559613.38919997</v>
      </c>
      <c r="D269" s="236">
        <v>164552217.69</v>
      </c>
      <c r="E269" s="236">
        <v>-16455221.779999999</v>
      </c>
      <c r="F269" s="236">
        <v>0</v>
      </c>
      <c r="G269" s="236">
        <v>0</v>
      </c>
      <c r="H269" s="236">
        <v>858656609.29920006</v>
      </c>
      <c r="I269" s="236">
        <v>784983492.21000004</v>
      </c>
      <c r="J269" s="237">
        <v>2.699732780456543E-3</v>
      </c>
      <c r="K269" s="236">
        <v>62438192.203100026</v>
      </c>
      <c r="L269" s="236">
        <v>27882617.57</v>
      </c>
      <c r="M269" s="236">
        <v>-16455221.779999999</v>
      </c>
      <c r="N269" s="236">
        <v>-8981711.5</v>
      </c>
      <c r="O269" s="223"/>
      <c r="P269" s="236">
        <v>305156.51</v>
      </c>
      <c r="Q269" s="223"/>
      <c r="R269" s="236">
        <v>0</v>
      </c>
      <c r="S269" s="236">
        <v>0</v>
      </c>
      <c r="T269" s="236">
        <v>0</v>
      </c>
      <c r="U269" s="236">
        <v>65189033.003100015</v>
      </c>
      <c r="V269" s="236">
        <v>63380247.600000001</v>
      </c>
      <c r="W269" s="237">
        <v>-1.8999651074409485E-3</v>
      </c>
      <c r="X269" s="226">
        <v>3.5799999999999998E-2</v>
      </c>
    </row>
    <row r="270" spans="1:24" x14ac:dyDescent="0.3">
      <c r="A270" s="189">
        <v>36800</v>
      </c>
      <c r="B270" s="180" t="s">
        <v>580</v>
      </c>
      <c r="C270" s="236">
        <v>1012768588.9443998</v>
      </c>
      <c r="D270" s="236">
        <v>68691003.629999995</v>
      </c>
      <c r="E270" s="236">
        <v>-8242920.4299999997</v>
      </c>
      <c r="F270" s="236">
        <v>0</v>
      </c>
      <c r="G270" s="236">
        <v>0</v>
      </c>
      <c r="H270" s="236">
        <v>1073216672.1444</v>
      </c>
      <c r="I270" s="236">
        <v>1040688198.04</v>
      </c>
      <c r="J270" s="237">
        <v>1.3998746871948242E-3</v>
      </c>
      <c r="K270" s="236">
        <v>365510328.88420016</v>
      </c>
      <c r="L270" s="236">
        <v>40688717.689999998</v>
      </c>
      <c r="M270" s="236">
        <v>-8242920.4299999997</v>
      </c>
      <c r="N270" s="236">
        <v>-6682272.5499999998</v>
      </c>
      <c r="O270" s="223"/>
      <c r="P270" s="236">
        <v>1288438.58</v>
      </c>
      <c r="Q270" s="223"/>
      <c r="R270" s="236">
        <v>0</v>
      </c>
      <c r="S270" s="236">
        <v>0</v>
      </c>
      <c r="T270" s="236">
        <v>0</v>
      </c>
      <c r="U270" s="236">
        <v>392562292.17420012</v>
      </c>
      <c r="V270" s="236">
        <v>379252067.89999998</v>
      </c>
      <c r="W270" s="237">
        <v>4.2001008987426758E-3</v>
      </c>
      <c r="X270" s="226">
        <v>3.9199999999999999E-2</v>
      </c>
    </row>
    <row r="271" spans="1:24" x14ac:dyDescent="0.3">
      <c r="A271" s="189">
        <v>36900</v>
      </c>
      <c r="B271" s="180" t="s">
        <v>581</v>
      </c>
      <c r="C271" s="236">
        <v>84517203.168800056</v>
      </c>
      <c r="D271" s="236">
        <v>1807657.99</v>
      </c>
      <c r="E271" s="236">
        <v>-180765.8</v>
      </c>
      <c r="F271" s="236">
        <v>0</v>
      </c>
      <c r="G271" s="236">
        <v>0</v>
      </c>
      <c r="H271" s="236">
        <v>86144095.358800054</v>
      </c>
      <c r="I271" s="236">
        <v>85268628.049999997</v>
      </c>
      <c r="J271" s="237">
        <v>2.9997527599334717E-4</v>
      </c>
      <c r="K271" s="236">
        <v>66612392.865900002</v>
      </c>
      <c r="L271" s="236">
        <v>1993578.74</v>
      </c>
      <c r="M271" s="236">
        <v>-180765.8</v>
      </c>
      <c r="N271" s="236">
        <v>-175849.28</v>
      </c>
      <c r="O271" s="223"/>
      <c r="P271" s="236">
        <v>33906.28</v>
      </c>
      <c r="Q271" s="223"/>
      <c r="R271" s="236">
        <v>0</v>
      </c>
      <c r="S271" s="236">
        <v>0</v>
      </c>
      <c r="T271" s="236">
        <v>0</v>
      </c>
      <c r="U271" s="236">
        <v>68283262.805900007</v>
      </c>
      <c r="V271" s="236">
        <v>67453988.900000006</v>
      </c>
      <c r="W271" s="237">
        <v>8.999556303024292E-4</v>
      </c>
      <c r="X271" s="226">
        <v>2.3399999999999997E-2</v>
      </c>
    </row>
    <row r="272" spans="1:24" x14ac:dyDescent="0.3">
      <c r="A272" s="189">
        <v>36902</v>
      </c>
      <c r="B272" s="180" t="s">
        <v>582</v>
      </c>
      <c r="C272" s="236">
        <v>152450524.02760002</v>
      </c>
      <c r="D272" s="236">
        <v>3615315.98</v>
      </c>
      <c r="E272" s="236">
        <v>-108459.47</v>
      </c>
      <c r="F272" s="236">
        <v>0</v>
      </c>
      <c r="G272" s="236">
        <v>0</v>
      </c>
      <c r="H272" s="236">
        <v>155957380.53760001</v>
      </c>
      <c r="I272" s="236">
        <v>154070262.12</v>
      </c>
      <c r="J272" s="237">
        <v>5.9998035430908203E-4</v>
      </c>
      <c r="K272" s="236">
        <v>74802744.641799927</v>
      </c>
      <c r="L272" s="236">
        <v>4063303.26</v>
      </c>
      <c r="M272" s="236">
        <v>-108459.47</v>
      </c>
      <c r="N272" s="236">
        <v>-351698.56</v>
      </c>
      <c r="O272" s="223"/>
      <c r="P272" s="236">
        <v>67812.56</v>
      </c>
      <c r="Q272" s="223"/>
      <c r="R272" s="236">
        <v>0</v>
      </c>
      <c r="S272" s="236">
        <v>0</v>
      </c>
      <c r="T272" s="236">
        <v>0</v>
      </c>
      <c r="U272" s="236">
        <v>78473702.431799933</v>
      </c>
      <c r="V272" s="236">
        <v>76639637.709999993</v>
      </c>
      <c r="W272" s="237">
        <v>1.8000006675720215E-3</v>
      </c>
      <c r="X272" s="226">
        <v>2.64E-2</v>
      </c>
    </row>
    <row r="273" spans="1:24" x14ac:dyDescent="0.3">
      <c r="A273" s="189">
        <v>37000</v>
      </c>
      <c r="B273" s="180" t="s">
        <v>583</v>
      </c>
      <c r="C273" s="236">
        <v>18799459.209999971</v>
      </c>
      <c r="D273" s="236">
        <v>0</v>
      </c>
      <c r="E273" s="236">
        <v>0</v>
      </c>
      <c r="F273" s="236">
        <v>0</v>
      </c>
      <c r="G273" s="236">
        <v>0</v>
      </c>
      <c r="H273" s="236">
        <v>18799459.209999971</v>
      </c>
      <c r="I273" s="236">
        <v>18799459.210000001</v>
      </c>
      <c r="J273" s="237">
        <v>0</v>
      </c>
      <c r="K273" s="236">
        <v>5210375.6900000023</v>
      </c>
      <c r="L273" s="236">
        <v>1372360.56</v>
      </c>
      <c r="M273" s="236">
        <v>0</v>
      </c>
      <c r="N273" s="236">
        <v>0</v>
      </c>
      <c r="O273" s="223"/>
      <c r="P273" s="236">
        <v>0</v>
      </c>
      <c r="Q273" s="223"/>
      <c r="R273" s="236">
        <v>0</v>
      </c>
      <c r="S273" s="236">
        <v>0</v>
      </c>
      <c r="T273" s="236">
        <v>0</v>
      </c>
      <c r="U273" s="236">
        <v>6582736.2500000019</v>
      </c>
      <c r="V273" s="236">
        <v>5896555.9699999997</v>
      </c>
      <c r="W273" s="237">
        <v>0</v>
      </c>
      <c r="X273" s="226">
        <v>7.2999999999999995E-2</v>
      </c>
    </row>
    <row r="274" spans="1:24" x14ac:dyDescent="0.3">
      <c r="A274" s="189">
        <v>37001</v>
      </c>
      <c r="B274" s="180" t="s">
        <v>584</v>
      </c>
      <c r="C274" s="236">
        <v>121027749.79279995</v>
      </c>
      <c r="D274" s="236">
        <v>14637401.939999999</v>
      </c>
      <c r="E274" s="236">
        <v>-7318700.96</v>
      </c>
      <c r="F274" s="236">
        <v>0</v>
      </c>
      <c r="G274" s="236">
        <v>0</v>
      </c>
      <c r="H274" s="236">
        <v>128346450.77279995</v>
      </c>
      <c r="I274" s="236">
        <v>124480363.42</v>
      </c>
      <c r="J274" s="237">
        <v>1.7999708652496338E-3</v>
      </c>
      <c r="K274" s="236">
        <v>16007484.385400003</v>
      </c>
      <c r="L274" s="236">
        <v>13384252.84</v>
      </c>
      <c r="M274" s="236">
        <v>-7318700.96</v>
      </c>
      <c r="N274" s="236">
        <v>-1172470.71</v>
      </c>
      <c r="O274" s="223"/>
      <c r="P274" s="236">
        <v>344588.96</v>
      </c>
      <c r="Q274" s="223"/>
      <c r="R274" s="236">
        <v>0</v>
      </c>
      <c r="S274" s="236">
        <v>0</v>
      </c>
      <c r="T274" s="236">
        <v>0</v>
      </c>
      <c r="U274" s="236">
        <v>21245154.5154</v>
      </c>
      <c r="V274" s="236">
        <v>18779219.93</v>
      </c>
      <c r="W274" s="237">
        <v>5.4000131785869598E-3</v>
      </c>
      <c r="X274" s="226">
        <v>0.10779999999999999</v>
      </c>
    </row>
    <row r="275" spans="1:24" x14ac:dyDescent="0.3">
      <c r="A275" s="189">
        <v>37010</v>
      </c>
      <c r="B275" s="180" t="s">
        <v>585</v>
      </c>
      <c r="C275" s="236">
        <v>4959785.3200000012</v>
      </c>
      <c r="D275" s="236">
        <v>3208575.69</v>
      </c>
      <c r="E275" s="236">
        <v>0</v>
      </c>
      <c r="F275" s="236">
        <v>0</v>
      </c>
      <c r="G275" s="236">
        <v>0</v>
      </c>
      <c r="H275" s="236">
        <v>8168361.0100000016</v>
      </c>
      <c r="I275" s="236">
        <v>6574569.5800000001</v>
      </c>
      <c r="J275" s="237">
        <v>0</v>
      </c>
      <c r="K275" s="236">
        <v>409424.99</v>
      </c>
      <c r="L275" s="236">
        <v>647396.23</v>
      </c>
      <c r="M275" s="236">
        <v>0</v>
      </c>
      <c r="N275" s="236">
        <v>-5000</v>
      </c>
      <c r="O275" s="223"/>
      <c r="P275" s="236">
        <v>0</v>
      </c>
      <c r="Q275" s="223"/>
      <c r="R275" s="236">
        <v>0</v>
      </c>
      <c r="S275" s="236">
        <v>0</v>
      </c>
      <c r="T275" s="236">
        <v>0</v>
      </c>
      <c r="U275" s="236">
        <v>1051821.22</v>
      </c>
      <c r="V275" s="236">
        <v>705136.44</v>
      </c>
      <c r="W275" s="237">
        <v>0</v>
      </c>
      <c r="X275" s="226">
        <v>0.10050000000000001</v>
      </c>
    </row>
    <row r="276" spans="1:24" x14ac:dyDescent="0.3">
      <c r="A276" s="189">
        <v>37101</v>
      </c>
      <c r="B276" s="180" t="s">
        <v>586</v>
      </c>
      <c r="C276" s="236">
        <v>0</v>
      </c>
      <c r="D276" s="236">
        <v>0</v>
      </c>
      <c r="E276" s="236">
        <v>0</v>
      </c>
      <c r="F276" s="236">
        <v>0</v>
      </c>
      <c r="G276" s="236">
        <v>0</v>
      </c>
      <c r="H276" s="236">
        <v>0</v>
      </c>
      <c r="I276" s="236">
        <v>0</v>
      </c>
      <c r="J276" s="237">
        <v>0</v>
      </c>
      <c r="K276" s="236">
        <v>0</v>
      </c>
      <c r="L276" s="236">
        <v>0</v>
      </c>
      <c r="M276" s="236">
        <v>0</v>
      </c>
      <c r="N276" s="236">
        <v>0</v>
      </c>
      <c r="O276" s="223"/>
      <c r="P276" s="236">
        <v>0</v>
      </c>
      <c r="Q276" s="223"/>
      <c r="R276" s="236">
        <v>0</v>
      </c>
      <c r="S276" s="236">
        <v>0</v>
      </c>
      <c r="T276" s="236">
        <v>0</v>
      </c>
      <c r="U276" s="236">
        <v>0</v>
      </c>
      <c r="V276" s="236">
        <v>0</v>
      </c>
      <c r="W276" s="237">
        <v>0</v>
      </c>
      <c r="X276" s="226">
        <v>0.1</v>
      </c>
    </row>
    <row r="277" spans="1:24" x14ac:dyDescent="0.3">
      <c r="A277" s="189">
        <v>37102</v>
      </c>
      <c r="B277" s="180" t="s">
        <v>587</v>
      </c>
      <c r="C277" s="236">
        <v>0</v>
      </c>
      <c r="D277" s="236">
        <v>0</v>
      </c>
      <c r="E277" s="236">
        <v>0</v>
      </c>
      <c r="F277" s="236">
        <v>0</v>
      </c>
      <c r="G277" s="236">
        <v>0</v>
      </c>
      <c r="H277" s="236">
        <v>0</v>
      </c>
      <c r="I277" s="236">
        <v>0</v>
      </c>
      <c r="J277" s="237">
        <v>0</v>
      </c>
      <c r="K277" s="236">
        <v>0</v>
      </c>
      <c r="L277" s="236">
        <v>0</v>
      </c>
      <c r="M277" s="236">
        <v>0</v>
      </c>
      <c r="N277" s="236">
        <v>0</v>
      </c>
      <c r="O277" s="223"/>
      <c r="P277" s="236">
        <v>0</v>
      </c>
      <c r="Q277" s="223"/>
      <c r="R277" s="236">
        <v>0</v>
      </c>
      <c r="S277" s="236">
        <v>0</v>
      </c>
      <c r="T277" s="236">
        <v>0</v>
      </c>
      <c r="U277" s="236">
        <v>0</v>
      </c>
      <c r="V277" s="236">
        <v>0</v>
      </c>
      <c r="W277" s="237">
        <v>0</v>
      </c>
      <c r="X277" s="226">
        <v>6.7000000000000004E-2</v>
      </c>
    </row>
    <row r="278" spans="1:24" x14ac:dyDescent="0.3">
      <c r="A278" s="189">
        <v>37103</v>
      </c>
      <c r="B278" s="180" t="s">
        <v>588</v>
      </c>
      <c r="C278" s="236">
        <v>0</v>
      </c>
      <c r="D278" s="236">
        <v>0</v>
      </c>
      <c r="E278" s="236">
        <v>0</v>
      </c>
      <c r="F278" s="236">
        <v>0</v>
      </c>
      <c r="G278" s="236">
        <v>0</v>
      </c>
      <c r="H278" s="236">
        <v>0</v>
      </c>
      <c r="I278" s="236">
        <v>0</v>
      </c>
      <c r="J278" s="237">
        <v>0</v>
      </c>
      <c r="K278" s="236">
        <v>0</v>
      </c>
      <c r="L278" s="236">
        <v>0</v>
      </c>
      <c r="M278" s="236">
        <v>0</v>
      </c>
      <c r="N278" s="236">
        <v>0</v>
      </c>
      <c r="O278" s="223"/>
      <c r="P278" s="236">
        <v>0</v>
      </c>
      <c r="Q278" s="223"/>
      <c r="R278" s="236">
        <v>0</v>
      </c>
      <c r="S278" s="236">
        <v>0</v>
      </c>
      <c r="T278" s="236">
        <v>0</v>
      </c>
      <c r="U278" s="236">
        <v>0</v>
      </c>
      <c r="V278" s="236">
        <v>0</v>
      </c>
      <c r="W278" s="237">
        <v>0</v>
      </c>
      <c r="X278" s="226">
        <v>3.3000000000000002E-2</v>
      </c>
    </row>
    <row r="279" spans="1:24" x14ac:dyDescent="0.3">
      <c r="A279" s="189">
        <v>37300</v>
      </c>
      <c r="B279" s="180" t="s">
        <v>589</v>
      </c>
      <c r="C279" s="236">
        <v>389454091.40999979</v>
      </c>
      <c r="D279" s="236">
        <v>14546121.310000001</v>
      </c>
      <c r="E279" s="236">
        <v>-5091142.47</v>
      </c>
      <c r="F279" s="236">
        <v>0</v>
      </c>
      <c r="G279" s="236">
        <v>0</v>
      </c>
      <c r="H279" s="236">
        <v>398909070.24999976</v>
      </c>
      <c r="I279" s="236">
        <v>394175875.25999999</v>
      </c>
      <c r="J279" s="237">
        <v>0</v>
      </c>
      <c r="K279" s="236">
        <v>127432283.98999992</v>
      </c>
      <c r="L279" s="236">
        <v>14373022.65</v>
      </c>
      <c r="M279" s="236">
        <v>-5091142.47</v>
      </c>
      <c r="N279" s="236">
        <v>-2934375.63</v>
      </c>
      <c r="O279" s="223"/>
      <c r="P279" s="236">
        <v>0</v>
      </c>
      <c r="Q279" s="223"/>
      <c r="R279" s="236">
        <v>0</v>
      </c>
      <c r="S279" s="236">
        <v>0</v>
      </c>
      <c r="T279" s="236">
        <v>0</v>
      </c>
      <c r="U279" s="236">
        <v>133779788.53999993</v>
      </c>
      <c r="V279" s="236">
        <v>130582391.13</v>
      </c>
      <c r="W279" s="237">
        <v>-1.3411045074462891E-7</v>
      </c>
      <c r="X279" s="226">
        <v>3.6499999999999998E-2</v>
      </c>
    </row>
    <row r="280" spans="1:24" x14ac:dyDescent="0.3">
      <c r="A280" s="189">
        <v>37302</v>
      </c>
      <c r="B280" s="180" t="s">
        <v>590</v>
      </c>
      <c r="C280" s="236">
        <v>22121804.289999999</v>
      </c>
      <c r="D280" s="236">
        <v>0</v>
      </c>
      <c r="E280" s="236">
        <v>0</v>
      </c>
      <c r="F280" s="236">
        <v>0</v>
      </c>
      <c r="G280" s="236">
        <v>0</v>
      </c>
      <c r="H280" s="236">
        <v>22121804.289999999</v>
      </c>
      <c r="I280" s="236">
        <v>22121804.289999999</v>
      </c>
      <c r="J280" s="237">
        <v>0</v>
      </c>
      <c r="K280" s="236">
        <v>1183906.5900000003</v>
      </c>
      <c r="L280" s="236">
        <v>902569.56</v>
      </c>
      <c r="M280" s="236">
        <v>0</v>
      </c>
      <c r="N280" s="236">
        <v>0</v>
      </c>
      <c r="O280" s="223"/>
      <c r="P280" s="236">
        <v>0</v>
      </c>
      <c r="Q280" s="223"/>
      <c r="R280" s="236">
        <v>0</v>
      </c>
      <c r="S280" s="236">
        <v>0</v>
      </c>
      <c r="T280" s="236">
        <v>0</v>
      </c>
      <c r="U280" s="236">
        <v>2086476.1500000004</v>
      </c>
      <c r="V280" s="236">
        <v>1635191.37</v>
      </c>
      <c r="W280" s="237">
        <v>0</v>
      </c>
      <c r="X280" s="226">
        <v>4.0800000000000003E-2</v>
      </c>
    </row>
    <row r="281" spans="1:24" x14ac:dyDescent="0.3">
      <c r="A281" s="189">
        <v>37400</v>
      </c>
      <c r="B281" s="180" t="s">
        <v>591</v>
      </c>
      <c r="C281" s="236">
        <v>7160182.2599999998</v>
      </c>
      <c r="D281" s="236">
        <v>0</v>
      </c>
      <c r="E281" s="236">
        <v>0</v>
      </c>
      <c r="F281" s="236">
        <v>0</v>
      </c>
      <c r="G281" s="236">
        <v>0</v>
      </c>
      <c r="H281" s="236">
        <v>7160182.2599999998</v>
      </c>
      <c r="I281" s="236">
        <v>7160182.2599999998</v>
      </c>
      <c r="J281" s="237">
        <v>0</v>
      </c>
      <c r="K281" s="236">
        <v>1867312.2500000012</v>
      </c>
      <c r="L281" s="236">
        <v>100242.6</v>
      </c>
      <c r="M281" s="236">
        <v>0</v>
      </c>
      <c r="N281" s="236">
        <v>0</v>
      </c>
      <c r="O281" s="223"/>
      <c r="P281" s="236">
        <v>0</v>
      </c>
      <c r="Q281" s="223"/>
      <c r="R281" s="236">
        <v>0</v>
      </c>
      <c r="S281" s="236">
        <v>0</v>
      </c>
      <c r="T281" s="236">
        <v>0</v>
      </c>
      <c r="U281" s="236">
        <v>1967554.8500000013</v>
      </c>
      <c r="V281" s="236">
        <v>1917433.55</v>
      </c>
      <c r="W281" s="237">
        <v>0</v>
      </c>
      <c r="X281" s="226">
        <v>1.3999999999999999E-2</v>
      </c>
    </row>
    <row r="282" spans="1:24" x14ac:dyDescent="0.3">
      <c r="A282" s="189">
        <v>38900</v>
      </c>
      <c r="B282" s="180" t="s">
        <v>592</v>
      </c>
      <c r="C282" s="236">
        <v>3286630.42</v>
      </c>
      <c r="D282" s="236">
        <v>23298939.879999999</v>
      </c>
      <c r="E282" s="236">
        <v>0</v>
      </c>
      <c r="F282" s="236">
        <v>0</v>
      </c>
      <c r="G282" s="236">
        <v>0</v>
      </c>
      <c r="H282" s="236">
        <v>26585570.299999997</v>
      </c>
      <c r="I282" s="236">
        <v>16600915.82</v>
      </c>
      <c r="J282" s="237">
        <v>0</v>
      </c>
      <c r="K282" s="236">
        <v>0</v>
      </c>
      <c r="L282" s="236">
        <v>0</v>
      </c>
      <c r="M282" s="236">
        <v>0</v>
      </c>
      <c r="N282" s="236">
        <v>0</v>
      </c>
      <c r="O282" s="223"/>
      <c r="P282" s="236">
        <v>0</v>
      </c>
      <c r="Q282" s="223"/>
      <c r="R282" s="236">
        <v>0</v>
      </c>
      <c r="S282" s="236">
        <v>0</v>
      </c>
      <c r="T282" s="236">
        <v>0</v>
      </c>
      <c r="U282" s="236">
        <v>0</v>
      </c>
      <c r="V282" s="236">
        <v>0</v>
      </c>
      <c r="W282" s="237">
        <v>0</v>
      </c>
      <c r="X282" s="226">
        <v>0</v>
      </c>
    </row>
    <row r="283" spans="1:24" x14ac:dyDescent="0.3">
      <c r="A283" s="189">
        <v>39000</v>
      </c>
      <c r="B283" s="180" t="s">
        <v>593</v>
      </c>
      <c r="C283" s="236">
        <v>178441382.23999989</v>
      </c>
      <c r="D283" s="236">
        <v>485649517.87</v>
      </c>
      <c r="E283" s="236">
        <v>-15499278.039999999</v>
      </c>
      <c r="F283" s="236">
        <v>0</v>
      </c>
      <c r="G283" s="236">
        <v>0</v>
      </c>
      <c r="H283" s="236">
        <v>648591622.06999993</v>
      </c>
      <c r="I283" s="236">
        <v>440479478.23000002</v>
      </c>
      <c r="J283" s="237">
        <v>0</v>
      </c>
      <c r="K283" s="236">
        <v>52207882.039999992</v>
      </c>
      <c r="L283" s="236">
        <v>7193325.5899999999</v>
      </c>
      <c r="M283" s="236">
        <v>-15499278.039999999</v>
      </c>
      <c r="N283" s="236">
        <v>-479540.17</v>
      </c>
      <c r="O283" s="223"/>
      <c r="P283" s="236">
        <v>0</v>
      </c>
      <c r="Q283" s="223"/>
      <c r="R283" s="236">
        <v>0</v>
      </c>
      <c r="S283" s="236">
        <v>0</v>
      </c>
      <c r="T283" s="236">
        <v>0</v>
      </c>
      <c r="U283" s="236">
        <v>43422389.419999994</v>
      </c>
      <c r="V283" s="236">
        <v>45485804.700000003</v>
      </c>
      <c r="W283" s="237">
        <v>0</v>
      </c>
      <c r="X283" s="226">
        <v>1.7000000000000001E-2</v>
      </c>
    </row>
    <row r="284" spans="1:24" x14ac:dyDescent="0.3">
      <c r="A284" s="189">
        <v>39101</v>
      </c>
      <c r="B284" s="180" t="s">
        <v>594</v>
      </c>
      <c r="C284" s="236">
        <v>6802255.2699999968</v>
      </c>
      <c r="D284" s="236">
        <v>321642.02</v>
      </c>
      <c r="E284" s="236">
        <v>-674911.45</v>
      </c>
      <c r="F284" s="236">
        <v>0</v>
      </c>
      <c r="G284" s="236">
        <v>0</v>
      </c>
      <c r="H284" s="236">
        <v>6448985.8399999971</v>
      </c>
      <c r="I284" s="236">
        <v>6522111.1699999999</v>
      </c>
      <c r="J284" s="237">
        <v>0</v>
      </c>
      <c r="K284" s="236">
        <v>3782379.5600000015</v>
      </c>
      <c r="L284" s="236">
        <v>933533.31</v>
      </c>
      <c r="M284" s="236">
        <v>-674911.45</v>
      </c>
      <c r="N284" s="236">
        <v>0</v>
      </c>
      <c r="O284" s="223"/>
      <c r="P284" s="236">
        <v>0</v>
      </c>
      <c r="Q284" s="223"/>
      <c r="R284" s="236">
        <v>0</v>
      </c>
      <c r="S284" s="236">
        <v>0</v>
      </c>
      <c r="T284" s="236">
        <v>0</v>
      </c>
      <c r="U284" s="236">
        <v>4041001.4200000009</v>
      </c>
      <c r="V284" s="236">
        <v>3840867.1</v>
      </c>
      <c r="W284" s="237">
        <v>0</v>
      </c>
      <c r="X284" s="226">
        <v>0.14300000000000002</v>
      </c>
    </row>
    <row r="285" spans="1:24" x14ac:dyDescent="0.3">
      <c r="A285" s="189">
        <v>39102</v>
      </c>
      <c r="B285" s="180" t="s">
        <v>595</v>
      </c>
      <c r="C285" s="236">
        <v>13056303.310000001</v>
      </c>
      <c r="D285" s="236">
        <v>2847880.67</v>
      </c>
      <c r="E285" s="236">
        <v>-891362.76</v>
      </c>
      <c r="F285" s="236">
        <v>0</v>
      </c>
      <c r="G285" s="236">
        <v>0</v>
      </c>
      <c r="H285" s="236">
        <v>15012821.220000001</v>
      </c>
      <c r="I285" s="236">
        <v>13313638.630000001</v>
      </c>
      <c r="J285" s="237">
        <v>0</v>
      </c>
      <c r="K285" s="236">
        <v>8574964.3599999994</v>
      </c>
      <c r="L285" s="236">
        <v>3293010.02</v>
      </c>
      <c r="M285" s="236">
        <v>-891362.76</v>
      </c>
      <c r="N285" s="236">
        <v>0</v>
      </c>
      <c r="O285" s="223"/>
      <c r="P285" s="236">
        <v>0</v>
      </c>
      <c r="Q285" s="223"/>
      <c r="R285" s="236">
        <v>0</v>
      </c>
      <c r="S285" s="236">
        <v>0</v>
      </c>
      <c r="T285" s="236">
        <v>0</v>
      </c>
      <c r="U285" s="236">
        <v>10976611.619999999</v>
      </c>
      <c r="V285" s="236">
        <v>9594376.6199999992</v>
      </c>
      <c r="W285" s="237">
        <v>0</v>
      </c>
      <c r="X285" s="226">
        <v>0.25</v>
      </c>
    </row>
    <row r="286" spans="1:24" x14ac:dyDescent="0.3">
      <c r="A286" s="189">
        <v>39103</v>
      </c>
      <c r="B286" s="180" t="s">
        <v>596</v>
      </c>
      <c r="C286" s="236">
        <v>0</v>
      </c>
      <c r="D286" s="236">
        <v>0</v>
      </c>
      <c r="E286" s="236">
        <v>0</v>
      </c>
      <c r="F286" s="236">
        <v>0</v>
      </c>
      <c r="G286" s="236">
        <v>0</v>
      </c>
      <c r="H286" s="236">
        <v>0</v>
      </c>
      <c r="I286" s="236">
        <v>0</v>
      </c>
      <c r="J286" s="237">
        <v>0</v>
      </c>
      <c r="K286" s="236">
        <v>0</v>
      </c>
      <c r="L286" s="236">
        <v>0</v>
      </c>
      <c r="M286" s="236">
        <v>0</v>
      </c>
      <c r="N286" s="236">
        <v>0</v>
      </c>
      <c r="O286" s="223"/>
      <c r="P286" s="236">
        <v>0</v>
      </c>
      <c r="Q286" s="223"/>
      <c r="R286" s="236">
        <v>0</v>
      </c>
      <c r="S286" s="236">
        <v>0</v>
      </c>
      <c r="T286" s="236">
        <v>0</v>
      </c>
      <c r="U286" s="236">
        <v>0</v>
      </c>
      <c r="V286" s="236">
        <v>0</v>
      </c>
      <c r="W286" s="237">
        <v>0</v>
      </c>
      <c r="X286" s="226">
        <v>0</v>
      </c>
    </row>
    <row r="287" spans="1:24" x14ac:dyDescent="0.3">
      <c r="A287" s="189">
        <v>39104</v>
      </c>
      <c r="B287" s="180" t="s">
        <v>597</v>
      </c>
      <c r="C287" s="236">
        <v>55362003.109999977</v>
      </c>
      <c r="D287" s="236">
        <v>13376933.220000001</v>
      </c>
      <c r="E287" s="236">
        <v>-4172496.44</v>
      </c>
      <c r="F287" s="236">
        <v>0</v>
      </c>
      <c r="G287" s="236">
        <v>0</v>
      </c>
      <c r="H287" s="236">
        <v>64566439.889999986</v>
      </c>
      <c r="I287" s="236">
        <v>53762035.640000001</v>
      </c>
      <c r="J287" s="237">
        <v>0</v>
      </c>
      <c r="K287" s="236">
        <v>24183219.899999995</v>
      </c>
      <c r="L287" s="236">
        <v>10572333.720000001</v>
      </c>
      <c r="M287" s="236">
        <v>-4172496.44</v>
      </c>
      <c r="N287" s="236">
        <v>0</v>
      </c>
      <c r="O287" s="223"/>
      <c r="P287" s="236">
        <v>0</v>
      </c>
      <c r="Q287" s="223"/>
      <c r="R287" s="236">
        <v>0</v>
      </c>
      <c r="S287" s="236">
        <v>0</v>
      </c>
      <c r="T287" s="236">
        <v>0</v>
      </c>
      <c r="U287" s="236">
        <v>30583057.179999996</v>
      </c>
      <c r="V287" s="236">
        <v>25663039.079999998</v>
      </c>
      <c r="W287" s="237">
        <v>0</v>
      </c>
      <c r="X287" s="226">
        <v>0.2</v>
      </c>
    </row>
    <row r="288" spans="1:24" x14ac:dyDescent="0.3">
      <c r="A288" s="189">
        <v>39201</v>
      </c>
      <c r="B288" s="180" t="s">
        <v>598</v>
      </c>
      <c r="C288" s="236">
        <v>0</v>
      </c>
      <c r="D288" s="236">
        <v>0</v>
      </c>
      <c r="E288" s="236">
        <v>0</v>
      </c>
      <c r="F288" s="236">
        <v>0</v>
      </c>
      <c r="G288" s="236">
        <v>0</v>
      </c>
      <c r="H288" s="236">
        <v>0</v>
      </c>
      <c r="I288" s="236">
        <v>0</v>
      </c>
      <c r="J288" s="237">
        <v>0</v>
      </c>
      <c r="K288" s="236">
        <v>0</v>
      </c>
      <c r="L288" s="236">
        <v>0</v>
      </c>
      <c r="M288" s="236">
        <v>0</v>
      </c>
      <c r="N288" s="236">
        <v>0</v>
      </c>
      <c r="O288" s="223"/>
      <c r="P288" s="236">
        <v>0</v>
      </c>
      <c r="Q288" s="223"/>
      <c r="R288" s="236">
        <v>0</v>
      </c>
      <c r="S288" s="236">
        <v>0</v>
      </c>
      <c r="T288" s="236">
        <v>0</v>
      </c>
      <c r="U288" s="236">
        <v>0</v>
      </c>
      <c r="V288" s="236">
        <v>0</v>
      </c>
      <c r="W288" s="237">
        <v>0</v>
      </c>
      <c r="X288" s="226">
        <v>0</v>
      </c>
    </row>
    <row r="289" spans="1:24" x14ac:dyDescent="0.3">
      <c r="A289" s="189">
        <v>39202</v>
      </c>
      <c r="B289" s="180" t="s">
        <v>599</v>
      </c>
      <c r="C289" s="236">
        <v>31038759.249999993</v>
      </c>
      <c r="D289" s="236">
        <v>130000</v>
      </c>
      <c r="E289" s="236">
        <v>-19500</v>
      </c>
      <c r="F289" s="236">
        <v>0</v>
      </c>
      <c r="G289" s="236">
        <v>0</v>
      </c>
      <c r="H289" s="236">
        <v>31149259.249999993</v>
      </c>
      <c r="I289" s="236">
        <v>31088615.02</v>
      </c>
      <c r="J289" s="237">
        <v>0</v>
      </c>
      <c r="K289" s="236">
        <v>7607982.429999995</v>
      </c>
      <c r="L289" s="236">
        <v>2166524.2200000002</v>
      </c>
      <c r="M289" s="236">
        <v>-19500</v>
      </c>
      <c r="N289" s="236">
        <v>0</v>
      </c>
      <c r="O289" s="223"/>
      <c r="P289" s="236">
        <v>35200</v>
      </c>
      <c r="Q289" s="223"/>
      <c r="R289" s="236">
        <v>0</v>
      </c>
      <c r="S289" s="236">
        <v>0</v>
      </c>
      <c r="T289" s="236">
        <v>0</v>
      </c>
      <c r="U289" s="236">
        <v>9790206.6499999948</v>
      </c>
      <c r="V289" s="236">
        <v>8690962.6500000004</v>
      </c>
      <c r="W289" s="237">
        <v>0</v>
      </c>
      <c r="X289" s="226">
        <v>6.9699999999999998E-2</v>
      </c>
    </row>
    <row r="290" spans="1:24" x14ac:dyDescent="0.3">
      <c r="A290" s="189">
        <v>39203</v>
      </c>
      <c r="B290" s="180" t="s">
        <v>600</v>
      </c>
      <c r="C290" s="236">
        <v>80730762.210000008</v>
      </c>
      <c r="D290" s="236">
        <v>0</v>
      </c>
      <c r="E290" s="236">
        <v>0</v>
      </c>
      <c r="F290" s="236">
        <v>0</v>
      </c>
      <c r="G290" s="236">
        <v>0</v>
      </c>
      <c r="H290" s="236">
        <v>80730762.210000008</v>
      </c>
      <c r="I290" s="236">
        <v>80730762.209999993</v>
      </c>
      <c r="J290" s="237">
        <v>0</v>
      </c>
      <c r="K290" s="236">
        <v>28088665.460000016</v>
      </c>
      <c r="L290" s="236">
        <v>3366472.8</v>
      </c>
      <c r="M290" s="236">
        <v>0</v>
      </c>
      <c r="N290" s="236">
        <v>56425</v>
      </c>
      <c r="O290" s="223"/>
      <c r="P290" s="236">
        <v>1000000</v>
      </c>
      <c r="Q290" s="223"/>
      <c r="R290" s="236">
        <v>0</v>
      </c>
      <c r="S290" s="236">
        <v>0</v>
      </c>
      <c r="T290" s="236">
        <v>0</v>
      </c>
      <c r="U290" s="236">
        <v>32511563.260000017</v>
      </c>
      <c r="V290" s="236">
        <v>30234072.18</v>
      </c>
      <c r="W290" s="237">
        <v>0</v>
      </c>
      <c r="X290" s="226">
        <v>4.1700000000000001E-2</v>
      </c>
    </row>
    <row r="291" spans="1:24" x14ac:dyDescent="0.3">
      <c r="A291" s="189">
        <v>39204</v>
      </c>
      <c r="B291" s="180" t="s">
        <v>601</v>
      </c>
      <c r="C291" s="236">
        <v>0</v>
      </c>
      <c r="D291" s="236">
        <v>0</v>
      </c>
      <c r="E291" s="236">
        <v>0</v>
      </c>
      <c r="F291" s="236">
        <v>0</v>
      </c>
      <c r="G291" s="236">
        <v>0</v>
      </c>
      <c r="H291" s="236">
        <v>0</v>
      </c>
      <c r="I291" s="236">
        <v>0</v>
      </c>
      <c r="J291" s="237">
        <v>0</v>
      </c>
      <c r="K291" s="236">
        <v>0</v>
      </c>
      <c r="L291" s="236">
        <v>0</v>
      </c>
      <c r="M291" s="236">
        <v>0</v>
      </c>
      <c r="N291" s="236">
        <v>0</v>
      </c>
      <c r="O291" s="223"/>
      <c r="P291" s="236">
        <v>0</v>
      </c>
      <c r="Q291" s="223"/>
      <c r="R291" s="236">
        <v>0</v>
      </c>
      <c r="S291" s="236">
        <v>0</v>
      </c>
      <c r="T291" s="236">
        <v>0</v>
      </c>
      <c r="U291" s="236">
        <v>0</v>
      </c>
      <c r="V291" s="236">
        <v>0</v>
      </c>
      <c r="W291" s="237">
        <v>0</v>
      </c>
      <c r="X291" s="226">
        <v>0</v>
      </c>
    </row>
    <row r="292" spans="1:24" x14ac:dyDescent="0.3">
      <c r="A292" s="189">
        <v>39212</v>
      </c>
      <c r="B292" s="180" t="s">
        <v>602</v>
      </c>
      <c r="C292" s="236">
        <v>6411738.3199999994</v>
      </c>
      <c r="D292" s="236">
        <v>0</v>
      </c>
      <c r="E292" s="236">
        <v>0</v>
      </c>
      <c r="F292" s="236">
        <v>0</v>
      </c>
      <c r="G292" s="236">
        <v>0</v>
      </c>
      <c r="H292" s="236">
        <v>6411738.3199999994</v>
      </c>
      <c r="I292" s="236">
        <v>6411738.3200000003</v>
      </c>
      <c r="J292" s="237">
        <v>0</v>
      </c>
      <c r="K292" s="236">
        <v>2193421.4700000011</v>
      </c>
      <c r="L292" s="236">
        <v>363545.52</v>
      </c>
      <c r="M292" s="236">
        <v>0</v>
      </c>
      <c r="N292" s="236">
        <v>0</v>
      </c>
      <c r="O292" s="223"/>
      <c r="P292" s="236">
        <v>0</v>
      </c>
      <c r="Q292" s="223"/>
      <c r="R292" s="236">
        <v>0</v>
      </c>
      <c r="S292" s="236">
        <v>0</v>
      </c>
      <c r="T292" s="236">
        <v>0</v>
      </c>
      <c r="U292" s="236">
        <v>2556966.9900000012</v>
      </c>
      <c r="V292" s="236">
        <v>2375194.23</v>
      </c>
      <c r="W292" s="237">
        <v>0</v>
      </c>
      <c r="X292" s="226">
        <v>5.67E-2</v>
      </c>
    </row>
    <row r="293" spans="1:24" x14ac:dyDescent="0.3">
      <c r="A293" s="189">
        <v>39213</v>
      </c>
      <c r="B293" s="180" t="s">
        <v>603</v>
      </c>
      <c r="C293" s="236">
        <v>1071147.3900000001</v>
      </c>
      <c r="D293" s="236">
        <v>0</v>
      </c>
      <c r="E293" s="236">
        <v>0</v>
      </c>
      <c r="F293" s="236">
        <v>0</v>
      </c>
      <c r="G293" s="236">
        <v>0</v>
      </c>
      <c r="H293" s="236">
        <v>1071147.3900000001</v>
      </c>
      <c r="I293" s="236">
        <v>1071147.3899999999</v>
      </c>
      <c r="J293" s="237">
        <v>0</v>
      </c>
      <c r="K293" s="236">
        <v>273203.89000000007</v>
      </c>
      <c r="L293" s="236">
        <v>64590.239999999998</v>
      </c>
      <c r="M293" s="236">
        <v>0</v>
      </c>
      <c r="N293" s="236">
        <v>0</v>
      </c>
      <c r="O293" s="223"/>
      <c r="P293" s="236">
        <v>0</v>
      </c>
      <c r="Q293" s="223"/>
      <c r="R293" s="236">
        <v>0</v>
      </c>
      <c r="S293" s="236">
        <v>0</v>
      </c>
      <c r="T293" s="236">
        <v>0</v>
      </c>
      <c r="U293" s="236">
        <v>337794.13000000006</v>
      </c>
      <c r="V293" s="236">
        <v>305499.01</v>
      </c>
      <c r="W293" s="237">
        <v>0</v>
      </c>
      <c r="X293" s="226">
        <v>6.0299999999999999E-2</v>
      </c>
    </row>
    <row r="294" spans="1:24" x14ac:dyDescent="0.3">
      <c r="A294" s="189">
        <v>39214</v>
      </c>
      <c r="B294" s="180" t="s">
        <v>604</v>
      </c>
      <c r="C294" s="236">
        <v>0</v>
      </c>
      <c r="D294" s="236">
        <v>0</v>
      </c>
      <c r="E294" s="236">
        <v>0</v>
      </c>
      <c r="F294" s="236">
        <v>0</v>
      </c>
      <c r="G294" s="236">
        <v>0</v>
      </c>
      <c r="H294" s="236">
        <v>0</v>
      </c>
      <c r="I294" s="236">
        <v>0</v>
      </c>
      <c r="J294" s="237">
        <v>0</v>
      </c>
      <c r="K294" s="236">
        <v>0</v>
      </c>
      <c r="L294" s="236">
        <v>0</v>
      </c>
      <c r="M294" s="236">
        <v>0</v>
      </c>
      <c r="N294" s="236">
        <v>0</v>
      </c>
      <c r="O294" s="223"/>
      <c r="P294" s="236">
        <v>0</v>
      </c>
      <c r="Q294" s="223"/>
      <c r="R294" s="236">
        <v>0</v>
      </c>
      <c r="S294" s="236">
        <v>0</v>
      </c>
      <c r="T294" s="236">
        <v>0</v>
      </c>
      <c r="U294" s="236">
        <v>0</v>
      </c>
      <c r="V294" s="236">
        <v>0</v>
      </c>
      <c r="W294" s="237">
        <v>0</v>
      </c>
      <c r="X294" s="226">
        <v>0</v>
      </c>
    </row>
    <row r="295" spans="1:24" x14ac:dyDescent="0.3">
      <c r="A295" s="189">
        <v>39300</v>
      </c>
      <c r="B295" s="180" t="s">
        <v>605</v>
      </c>
      <c r="C295" s="236">
        <v>0</v>
      </c>
      <c r="D295" s="236">
        <v>0</v>
      </c>
      <c r="E295" s="236">
        <v>0</v>
      </c>
      <c r="F295" s="236">
        <v>0</v>
      </c>
      <c r="G295" s="236">
        <v>0</v>
      </c>
      <c r="H295" s="236">
        <v>0</v>
      </c>
      <c r="I295" s="236">
        <v>0</v>
      </c>
      <c r="J295" s="237">
        <v>0</v>
      </c>
      <c r="K295" s="236">
        <v>0</v>
      </c>
      <c r="L295" s="236">
        <v>0</v>
      </c>
      <c r="M295" s="236">
        <v>0</v>
      </c>
      <c r="N295" s="236">
        <v>0</v>
      </c>
      <c r="O295" s="223"/>
      <c r="P295" s="236">
        <v>0</v>
      </c>
      <c r="Q295" s="223"/>
      <c r="R295" s="236">
        <v>0</v>
      </c>
      <c r="S295" s="236">
        <v>0</v>
      </c>
      <c r="T295" s="236">
        <v>0</v>
      </c>
      <c r="U295" s="236">
        <v>0</v>
      </c>
      <c r="V295" s="236">
        <v>0</v>
      </c>
      <c r="W295" s="237">
        <v>0</v>
      </c>
      <c r="X295" s="226">
        <v>0.14300000000000002</v>
      </c>
    </row>
    <row r="296" spans="1:24" x14ac:dyDescent="0.3">
      <c r="A296" s="189">
        <v>39400</v>
      </c>
      <c r="B296" s="180" t="s">
        <v>606</v>
      </c>
      <c r="C296" s="236">
        <v>16145975.260000002</v>
      </c>
      <c r="D296" s="236">
        <v>2799742.39</v>
      </c>
      <c r="E296" s="236">
        <v>-2311617.2000000002</v>
      </c>
      <c r="F296" s="236">
        <v>0</v>
      </c>
      <c r="G296" s="236">
        <v>0</v>
      </c>
      <c r="H296" s="236">
        <v>16634100.450000003</v>
      </c>
      <c r="I296" s="236">
        <v>15905802.65</v>
      </c>
      <c r="J296" s="237">
        <v>0</v>
      </c>
      <c r="K296" s="236">
        <v>6575993.2300000014</v>
      </c>
      <c r="L296" s="236">
        <v>2265850.92</v>
      </c>
      <c r="M296" s="236">
        <v>-2311617.2000000002</v>
      </c>
      <c r="N296" s="236">
        <v>0</v>
      </c>
      <c r="O296" s="223"/>
      <c r="P296" s="236">
        <v>0</v>
      </c>
      <c r="Q296" s="223"/>
      <c r="R296" s="236">
        <v>0</v>
      </c>
      <c r="S296" s="236">
        <v>0</v>
      </c>
      <c r="T296" s="236">
        <v>0</v>
      </c>
      <c r="U296" s="236">
        <v>6530226.950000002</v>
      </c>
      <c r="V296" s="236">
        <v>6796314.5999999996</v>
      </c>
      <c r="W296" s="237">
        <v>0</v>
      </c>
      <c r="X296" s="226">
        <v>0.14300000000000002</v>
      </c>
    </row>
    <row r="297" spans="1:24" x14ac:dyDescent="0.3">
      <c r="A297" s="189">
        <v>39401</v>
      </c>
      <c r="B297" s="180" t="s">
        <v>607</v>
      </c>
      <c r="C297" s="236">
        <v>4188533.43</v>
      </c>
      <c r="D297" s="236">
        <v>0</v>
      </c>
      <c r="E297" s="236">
        <v>0</v>
      </c>
      <c r="F297" s="236">
        <v>0</v>
      </c>
      <c r="G297" s="236">
        <v>0</v>
      </c>
      <c r="H297" s="236">
        <v>4188533.43</v>
      </c>
      <c r="I297" s="236">
        <v>4188533.43</v>
      </c>
      <c r="J297" s="237">
        <v>0</v>
      </c>
      <c r="K297" s="236">
        <v>2993233.67</v>
      </c>
      <c r="L297" s="236">
        <v>837706.68</v>
      </c>
      <c r="M297" s="236">
        <v>0</v>
      </c>
      <c r="N297" s="236">
        <v>0</v>
      </c>
      <c r="O297" s="223"/>
      <c r="P297" s="236">
        <v>0</v>
      </c>
      <c r="Q297" s="223"/>
      <c r="R297" s="236">
        <v>0</v>
      </c>
      <c r="S297" s="236">
        <v>0</v>
      </c>
      <c r="T297" s="236">
        <v>0</v>
      </c>
      <c r="U297" s="236">
        <v>3830940.35</v>
      </c>
      <c r="V297" s="236">
        <v>3412087.01</v>
      </c>
      <c r="W297" s="237">
        <v>0</v>
      </c>
      <c r="X297" s="226">
        <v>0.2</v>
      </c>
    </row>
    <row r="298" spans="1:24" x14ac:dyDescent="0.3">
      <c r="A298" s="189">
        <v>39403</v>
      </c>
      <c r="B298" s="180" t="s">
        <v>608</v>
      </c>
      <c r="C298" s="236">
        <v>0</v>
      </c>
      <c r="D298" s="236">
        <v>0</v>
      </c>
      <c r="E298" s="236">
        <v>0</v>
      </c>
      <c r="F298" s="236">
        <v>0</v>
      </c>
      <c r="G298" s="236">
        <v>0</v>
      </c>
      <c r="H298" s="236">
        <v>0</v>
      </c>
      <c r="I298" s="236">
        <v>0</v>
      </c>
      <c r="J298" s="237">
        <v>0</v>
      </c>
      <c r="K298" s="236">
        <v>0</v>
      </c>
      <c r="L298" s="236">
        <v>0</v>
      </c>
      <c r="M298" s="236">
        <v>0</v>
      </c>
      <c r="N298" s="236">
        <v>0</v>
      </c>
      <c r="O298" s="223"/>
      <c r="P298" s="236">
        <v>0</v>
      </c>
      <c r="Q298" s="223"/>
      <c r="R298" s="236">
        <v>0</v>
      </c>
      <c r="S298" s="236">
        <v>0</v>
      </c>
      <c r="T298" s="236">
        <v>0</v>
      </c>
      <c r="U298" s="236">
        <v>0</v>
      </c>
      <c r="V298" s="236">
        <v>0</v>
      </c>
      <c r="W298" s="237">
        <v>0</v>
      </c>
      <c r="X298" s="226">
        <v>0</v>
      </c>
    </row>
    <row r="299" spans="1:24" x14ac:dyDescent="0.3">
      <c r="A299" s="189">
        <v>39500</v>
      </c>
      <c r="B299" s="180" t="s">
        <v>609</v>
      </c>
      <c r="C299" s="236">
        <v>12803541.98</v>
      </c>
      <c r="D299" s="236">
        <v>8613341</v>
      </c>
      <c r="E299" s="236">
        <v>-457528.73</v>
      </c>
      <c r="F299" s="236">
        <v>0</v>
      </c>
      <c r="G299" s="236">
        <v>0</v>
      </c>
      <c r="H299" s="236">
        <v>20959354.25</v>
      </c>
      <c r="I299" s="236">
        <v>17773394.870000001</v>
      </c>
      <c r="J299" s="237">
        <v>0</v>
      </c>
      <c r="K299" s="236">
        <v>1908021.2299999997</v>
      </c>
      <c r="L299" s="236">
        <v>2503629.46</v>
      </c>
      <c r="M299" s="236">
        <v>-457528.73</v>
      </c>
      <c r="N299" s="236">
        <v>0</v>
      </c>
      <c r="O299" s="223"/>
      <c r="P299" s="236">
        <v>0</v>
      </c>
      <c r="Q299" s="223"/>
      <c r="R299" s="236">
        <v>0</v>
      </c>
      <c r="S299" s="236">
        <v>0</v>
      </c>
      <c r="T299" s="236">
        <v>0</v>
      </c>
      <c r="U299" s="236">
        <v>3954121.9599999995</v>
      </c>
      <c r="V299" s="236">
        <v>2821810.42</v>
      </c>
      <c r="W299" s="237">
        <v>0</v>
      </c>
      <c r="X299" s="226">
        <v>0.14300000000000002</v>
      </c>
    </row>
    <row r="300" spans="1:24" x14ac:dyDescent="0.3">
      <c r="A300" s="189">
        <v>39600</v>
      </c>
      <c r="B300" s="180" t="s">
        <v>610</v>
      </c>
      <c r="C300" s="236">
        <v>0</v>
      </c>
      <c r="D300" s="236">
        <v>0</v>
      </c>
      <c r="E300" s="236">
        <v>0</v>
      </c>
      <c r="F300" s="236">
        <v>0</v>
      </c>
      <c r="G300" s="236">
        <v>0</v>
      </c>
      <c r="H300" s="236">
        <v>0</v>
      </c>
      <c r="I300" s="236">
        <v>0</v>
      </c>
      <c r="J300" s="237">
        <v>0</v>
      </c>
      <c r="K300" s="236">
        <v>0</v>
      </c>
      <c r="L300" s="236">
        <v>0</v>
      </c>
      <c r="M300" s="236">
        <v>0</v>
      </c>
      <c r="N300" s="236">
        <v>0</v>
      </c>
      <c r="O300" s="223"/>
      <c r="P300" s="236">
        <v>0</v>
      </c>
      <c r="Q300" s="223"/>
      <c r="R300" s="236">
        <v>0</v>
      </c>
      <c r="S300" s="236">
        <v>0</v>
      </c>
      <c r="T300" s="236">
        <v>0</v>
      </c>
      <c r="U300" s="236">
        <v>0</v>
      </c>
      <c r="V300" s="236">
        <v>0</v>
      </c>
      <c r="W300" s="237">
        <v>0</v>
      </c>
      <c r="X300" s="226">
        <v>0.14300000000000002</v>
      </c>
    </row>
    <row r="301" spans="1:24" x14ac:dyDescent="0.3">
      <c r="A301" s="189">
        <v>39700</v>
      </c>
      <c r="B301" s="180" t="s">
        <v>611</v>
      </c>
      <c r="C301" s="236">
        <v>46193295.790000029</v>
      </c>
      <c r="D301" s="236">
        <v>6480102.8099999996</v>
      </c>
      <c r="E301" s="236">
        <v>-13200666.1</v>
      </c>
      <c r="F301" s="236">
        <v>0</v>
      </c>
      <c r="G301" s="236">
        <v>0</v>
      </c>
      <c r="H301" s="236">
        <v>39472732.50000003</v>
      </c>
      <c r="I301" s="236">
        <v>45249965.670000002</v>
      </c>
      <c r="J301" s="237">
        <v>0</v>
      </c>
      <c r="K301" s="236">
        <v>25138803.880000003</v>
      </c>
      <c r="L301" s="236">
        <v>6539590.46</v>
      </c>
      <c r="M301" s="236">
        <v>-13200666.1</v>
      </c>
      <c r="N301" s="236">
        <v>-1968.72</v>
      </c>
      <c r="O301" s="223"/>
      <c r="P301" s="236">
        <v>0</v>
      </c>
      <c r="Q301" s="223"/>
      <c r="R301" s="236">
        <v>0</v>
      </c>
      <c r="S301" s="236">
        <v>0</v>
      </c>
      <c r="T301" s="236">
        <v>0</v>
      </c>
      <c r="U301" s="236">
        <v>18475759.520000003</v>
      </c>
      <c r="V301" s="236">
        <v>24586568.800000001</v>
      </c>
      <c r="W301" s="237">
        <v>0</v>
      </c>
      <c r="X301" s="226">
        <v>0.14300000000000002</v>
      </c>
    </row>
    <row r="302" spans="1:24" x14ac:dyDescent="0.3">
      <c r="A302" s="189">
        <v>39725</v>
      </c>
      <c r="B302" s="180" t="s">
        <v>612</v>
      </c>
      <c r="C302" s="236">
        <v>51778218.330000013</v>
      </c>
      <c r="D302" s="236">
        <v>37340104.920000002</v>
      </c>
      <c r="E302" s="236">
        <v>-4244731.01</v>
      </c>
      <c r="F302" s="236">
        <v>0</v>
      </c>
      <c r="G302" s="236">
        <v>0</v>
      </c>
      <c r="H302" s="236">
        <v>84873592.24000001</v>
      </c>
      <c r="I302" s="236">
        <v>64751054.149999999</v>
      </c>
      <c r="J302" s="237">
        <v>0</v>
      </c>
      <c r="K302" s="236">
        <v>27439427.159999989</v>
      </c>
      <c r="L302" s="236">
        <v>1810228.83</v>
      </c>
      <c r="M302" s="236">
        <v>-4244731.01</v>
      </c>
      <c r="N302" s="236">
        <v>0</v>
      </c>
      <c r="O302" s="223"/>
      <c r="P302" s="236">
        <v>0</v>
      </c>
      <c r="Q302" s="223"/>
      <c r="R302" s="236">
        <v>0</v>
      </c>
      <c r="S302" s="236">
        <v>0</v>
      </c>
      <c r="T302" s="236">
        <v>0</v>
      </c>
      <c r="U302" s="236">
        <v>25004924.979999989</v>
      </c>
      <c r="V302" s="236">
        <v>25897297.41</v>
      </c>
      <c r="W302" s="237">
        <v>0</v>
      </c>
      <c r="X302" s="226">
        <v>2.87E-2</v>
      </c>
    </row>
    <row r="303" spans="1:24" x14ac:dyDescent="0.3">
      <c r="A303" s="189">
        <v>39800</v>
      </c>
      <c r="B303" s="180" t="s">
        <v>613</v>
      </c>
      <c r="C303" s="236">
        <v>5268687.0399999991</v>
      </c>
      <c r="D303" s="236">
        <v>910000</v>
      </c>
      <c r="E303" s="236">
        <v>-692571.1</v>
      </c>
      <c r="F303" s="236">
        <v>0</v>
      </c>
      <c r="G303" s="236">
        <v>0</v>
      </c>
      <c r="H303" s="236">
        <v>5486115.9399999995</v>
      </c>
      <c r="I303" s="236">
        <v>4972845.12</v>
      </c>
      <c r="J303" s="237">
        <v>0</v>
      </c>
      <c r="K303" s="236">
        <v>2747129.8600000008</v>
      </c>
      <c r="L303" s="236">
        <v>705000.38</v>
      </c>
      <c r="M303" s="236">
        <v>-692571.1</v>
      </c>
      <c r="N303" s="236">
        <v>0</v>
      </c>
      <c r="O303" s="223"/>
      <c r="P303" s="236">
        <v>0</v>
      </c>
      <c r="Q303" s="223"/>
      <c r="R303" s="236">
        <v>0</v>
      </c>
      <c r="S303" s="236">
        <v>0</v>
      </c>
      <c r="T303" s="236">
        <v>0</v>
      </c>
      <c r="U303" s="236">
        <v>2759559.1400000006</v>
      </c>
      <c r="V303" s="236">
        <v>2741421.98</v>
      </c>
      <c r="W303" s="237">
        <v>0</v>
      </c>
      <c r="X303" s="226">
        <v>0.14300000000000002</v>
      </c>
    </row>
    <row r="304" spans="1:24" x14ac:dyDescent="0.3">
      <c r="A304" s="189">
        <v>39910</v>
      </c>
      <c r="B304" s="180" t="s">
        <v>614</v>
      </c>
      <c r="C304" s="236">
        <v>269187.51</v>
      </c>
      <c r="D304" s="236">
        <v>0</v>
      </c>
      <c r="E304" s="236">
        <v>0</v>
      </c>
      <c r="F304" s="236">
        <v>0</v>
      </c>
      <c r="G304" s="236">
        <v>0</v>
      </c>
      <c r="H304" s="236">
        <v>269187.51</v>
      </c>
      <c r="I304" s="236">
        <v>269187.51</v>
      </c>
      <c r="J304" s="237">
        <v>0</v>
      </c>
      <c r="K304" s="236">
        <v>140835.12999999995</v>
      </c>
      <c r="L304" s="236">
        <v>11575.08</v>
      </c>
      <c r="M304" s="236">
        <v>0</v>
      </c>
      <c r="N304" s="236">
        <v>0</v>
      </c>
      <c r="O304" s="223"/>
      <c r="P304" s="236">
        <v>0</v>
      </c>
      <c r="Q304" s="223"/>
      <c r="R304" s="236">
        <v>0</v>
      </c>
      <c r="S304" s="236">
        <v>0</v>
      </c>
      <c r="T304" s="236">
        <v>0</v>
      </c>
      <c r="U304" s="236">
        <v>152410.20999999993</v>
      </c>
      <c r="V304" s="236">
        <v>146622.67000000001</v>
      </c>
      <c r="W304" s="237">
        <v>0</v>
      </c>
      <c r="X304" s="226">
        <v>4.2999999999999997E-2</v>
      </c>
    </row>
    <row r="305" spans="1:24" x14ac:dyDescent="0.3">
      <c r="A305" s="189"/>
      <c r="B305" s="238"/>
      <c r="C305" s="89"/>
      <c r="D305" s="236"/>
      <c r="E305" s="236"/>
      <c r="F305" s="236"/>
      <c r="G305" s="236"/>
      <c r="H305" s="236"/>
      <c r="I305" s="236"/>
      <c r="J305" s="237"/>
      <c r="K305" s="236"/>
      <c r="L305" s="236"/>
      <c r="M305" s="236"/>
      <c r="N305" s="236"/>
      <c r="O305" s="236"/>
      <c r="P305" s="236"/>
      <c r="Q305" s="236"/>
      <c r="R305" s="236"/>
      <c r="S305" s="236"/>
      <c r="T305" s="236"/>
      <c r="U305" s="236"/>
      <c r="V305" s="236"/>
      <c r="W305" s="237"/>
    </row>
    <row r="306" spans="1:24" x14ac:dyDescent="0.3">
      <c r="A306" s="189"/>
      <c r="B306" s="238"/>
      <c r="C306" s="89"/>
      <c r="D306" s="236"/>
      <c r="E306" s="236"/>
      <c r="F306" s="236"/>
      <c r="G306" s="236"/>
      <c r="H306" s="236"/>
      <c r="I306" s="236"/>
      <c r="J306" s="237"/>
      <c r="K306" s="236"/>
      <c r="L306" s="236"/>
      <c r="M306" s="236"/>
      <c r="N306" s="236"/>
      <c r="O306" s="236"/>
      <c r="P306" s="236"/>
      <c r="Q306" s="236"/>
      <c r="R306" s="236"/>
      <c r="S306" s="236"/>
      <c r="T306" s="236"/>
      <c r="U306" s="236"/>
      <c r="V306" s="236"/>
      <c r="W306" s="237"/>
      <c r="X306" s="239"/>
    </row>
    <row r="307" spans="1:24" x14ac:dyDescent="0.3">
      <c r="A307" s="189"/>
      <c r="B307" s="238"/>
      <c r="C307" s="89"/>
      <c r="D307" s="236"/>
      <c r="E307" s="236"/>
      <c r="F307" s="236"/>
      <c r="G307" s="236"/>
      <c r="H307" s="236"/>
      <c r="I307" s="236"/>
      <c r="J307" s="237"/>
      <c r="K307" s="236"/>
      <c r="L307" s="236"/>
      <c r="M307" s="236"/>
      <c r="N307" s="236"/>
      <c r="O307" s="236"/>
      <c r="P307" s="236"/>
      <c r="Q307" s="236"/>
      <c r="R307" s="236"/>
      <c r="S307" s="236"/>
      <c r="T307" s="236"/>
      <c r="U307" s="236"/>
      <c r="V307" s="236"/>
      <c r="W307" s="237"/>
    </row>
    <row r="308" spans="1:24" x14ac:dyDescent="0.3">
      <c r="A308" s="189"/>
      <c r="B308" s="238"/>
      <c r="C308" s="89"/>
      <c r="D308" s="236"/>
      <c r="E308" s="236"/>
      <c r="F308" s="236"/>
      <c r="G308" s="236"/>
      <c r="H308" s="236"/>
      <c r="I308" s="236"/>
      <c r="J308" s="237"/>
      <c r="K308" s="236"/>
      <c r="L308" s="236"/>
      <c r="M308" s="236"/>
      <c r="N308" s="236"/>
      <c r="O308" s="236"/>
      <c r="P308" s="236"/>
      <c r="Q308" s="236"/>
      <c r="R308" s="236"/>
      <c r="S308" s="236"/>
      <c r="T308" s="236"/>
      <c r="U308" s="236"/>
      <c r="V308" s="236"/>
      <c r="W308" s="237"/>
    </row>
    <row r="309" spans="1:24" x14ac:dyDescent="0.3">
      <c r="A309" s="189"/>
      <c r="B309" s="180"/>
      <c r="C309" s="73"/>
      <c r="D309" s="236"/>
      <c r="E309" s="236"/>
      <c r="F309" s="236"/>
      <c r="G309" s="236"/>
      <c r="H309" s="236"/>
      <c r="I309" s="236"/>
      <c r="J309" s="237"/>
      <c r="K309" s="236"/>
      <c r="L309" s="236"/>
      <c r="M309" s="236"/>
      <c r="N309" s="236"/>
      <c r="O309" s="236"/>
      <c r="P309" s="236"/>
      <c r="Q309" s="236"/>
      <c r="R309" s="236"/>
      <c r="S309" s="236"/>
      <c r="T309" s="236"/>
      <c r="U309" s="236"/>
      <c r="V309" s="236"/>
      <c r="W309" s="237"/>
    </row>
    <row r="310" spans="1:24" ht="15" thickBot="1" x14ac:dyDescent="0.35">
      <c r="A310" s="69"/>
      <c r="B310" s="74" t="s">
        <v>615</v>
      </c>
      <c r="C310" s="75">
        <v>13702861580.460001</v>
      </c>
      <c r="D310" s="75">
        <v>1961744962.0600004</v>
      </c>
      <c r="E310" s="75">
        <v>-150854984.74999997</v>
      </c>
      <c r="F310" s="75">
        <v>0</v>
      </c>
      <c r="G310" s="75">
        <v>0</v>
      </c>
      <c r="H310" s="75">
        <v>15513751557.769995</v>
      </c>
      <c r="I310" s="75">
        <v>14529575478.969999</v>
      </c>
      <c r="J310" s="76">
        <v>-6.0000384692102671E-2</v>
      </c>
      <c r="K310" s="75">
        <v>3988243071.1099992</v>
      </c>
      <c r="L310" s="75">
        <v>572413168.64999986</v>
      </c>
      <c r="M310" s="75">
        <v>-150854984.74999997</v>
      </c>
      <c r="N310" s="75">
        <v>-76972259.349999979</v>
      </c>
      <c r="O310" s="75">
        <v>0</v>
      </c>
      <c r="P310" s="75">
        <v>4566979.1399999997</v>
      </c>
      <c r="Q310" s="75">
        <v>0</v>
      </c>
      <c r="R310" s="75">
        <v>0</v>
      </c>
      <c r="S310" s="75">
        <v>33255933</v>
      </c>
      <c r="T310" s="75">
        <v>0</v>
      </c>
      <c r="U310" s="75">
        <v>4370651907.7999992</v>
      </c>
      <c r="V310" s="75">
        <v>4177806227.1399994</v>
      </c>
      <c r="W310" s="76">
        <v>2.9999936204831101E-2</v>
      </c>
    </row>
    <row r="311" spans="1:24" ht="15" thickTop="1" x14ac:dyDescent="0.3">
      <c r="A311" s="1"/>
      <c r="B311" s="77"/>
      <c r="C311" s="2">
        <v>0</v>
      </c>
      <c r="D311" s="2">
        <v>0</v>
      </c>
      <c r="E311" s="2">
        <v>0</v>
      </c>
      <c r="F311" s="2">
        <v>0</v>
      </c>
      <c r="G311" s="2">
        <v>0</v>
      </c>
      <c r="H311" s="2">
        <v>-6.0001373291015625E-2</v>
      </c>
      <c r="I311" s="2">
        <v>0</v>
      </c>
      <c r="J311" s="78"/>
      <c r="K311" s="2">
        <v>0</v>
      </c>
      <c r="L311" s="2">
        <v>0</v>
      </c>
      <c r="M311" s="2">
        <v>0</v>
      </c>
      <c r="N311" s="2">
        <v>0</v>
      </c>
      <c r="O311" s="223"/>
      <c r="P311" s="2">
        <v>0</v>
      </c>
      <c r="Q311" s="223"/>
      <c r="R311" s="2">
        <v>0</v>
      </c>
      <c r="S311" s="2">
        <v>0</v>
      </c>
      <c r="T311" s="2">
        <v>0</v>
      </c>
      <c r="U311" s="2">
        <v>3.0000686645507813E-2</v>
      </c>
      <c r="V311" s="2">
        <v>0</v>
      </c>
      <c r="W311" s="78"/>
    </row>
    <row r="312" spans="1:24" x14ac:dyDescent="0.3">
      <c r="A312" s="69">
        <v>105</v>
      </c>
      <c r="B312" s="74" t="s">
        <v>617</v>
      </c>
      <c r="C312" s="80">
        <v>64262399.530000001</v>
      </c>
      <c r="D312" s="80">
        <v>6502552.7400000002</v>
      </c>
      <c r="E312" s="80">
        <v>0</v>
      </c>
      <c r="F312" s="80">
        <v>0</v>
      </c>
      <c r="G312" s="80">
        <v>0</v>
      </c>
      <c r="H312" s="80">
        <v>70764952.269999996</v>
      </c>
      <c r="I312" s="80">
        <v>69494543.310000002</v>
      </c>
      <c r="J312" s="81">
        <v>0</v>
      </c>
      <c r="K312" s="80">
        <v>0</v>
      </c>
      <c r="L312" s="80">
        <v>0</v>
      </c>
      <c r="M312" s="80">
        <v>0</v>
      </c>
      <c r="N312" s="80">
        <v>0</v>
      </c>
      <c r="O312" s="80">
        <v>0</v>
      </c>
      <c r="P312" s="80">
        <v>0</v>
      </c>
      <c r="Q312" s="80">
        <v>0</v>
      </c>
      <c r="R312" s="80">
        <v>0</v>
      </c>
      <c r="S312" s="80">
        <v>0</v>
      </c>
      <c r="T312" s="80">
        <v>0</v>
      </c>
      <c r="U312" s="80">
        <v>0</v>
      </c>
      <c r="V312" s="80">
        <v>0</v>
      </c>
      <c r="W312" s="81">
        <v>0</v>
      </c>
    </row>
    <row r="313" spans="1:24" x14ac:dyDescent="0.3">
      <c r="A313" s="69">
        <v>108</v>
      </c>
      <c r="B313" s="74" t="s">
        <v>618</v>
      </c>
      <c r="C313" s="80">
        <v>0</v>
      </c>
      <c r="D313" s="80">
        <v>0</v>
      </c>
      <c r="E313" s="80">
        <v>0</v>
      </c>
      <c r="F313" s="80">
        <v>0</v>
      </c>
      <c r="G313" s="80">
        <v>0</v>
      </c>
      <c r="H313" s="80">
        <v>0</v>
      </c>
      <c r="I313" s="80">
        <v>0</v>
      </c>
      <c r="J313" s="81">
        <v>0</v>
      </c>
      <c r="K313" s="80">
        <v>113636926.83999996</v>
      </c>
      <c r="L313" s="80">
        <v>17442392.039999999</v>
      </c>
      <c r="M313" s="80">
        <v>0</v>
      </c>
      <c r="N313" s="80">
        <v>-33255933</v>
      </c>
      <c r="O313" s="80">
        <v>0</v>
      </c>
      <c r="P313" s="80">
        <v>0</v>
      </c>
      <c r="Q313" s="80">
        <v>0</v>
      </c>
      <c r="R313" s="80">
        <v>0</v>
      </c>
      <c r="S313" s="80">
        <v>33255933</v>
      </c>
      <c r="T313" s="80">
        <v>0</v>
      </c>
      <c r="U313" s="80">
        <v>131079318.87999997</v>
      </c>
      <c r="V313" s="80">
        <v>119953820.33</v>
      </c>
      <c r="W313" s="81">
        <v>0</v>
      </c>
    </row>
    <row r="314" spans="1:24" x14ac:dyDescent="0.3">
      <c r="A314" s="69" t="s">
        <v>684</v>
      </c>
      <c r="B314" s="74" t="s">
        <v>619</v>
      </c>
      <c r="C314" s="80">
        <v>7484822.7599999998</v>
      </c>
      <c r="D314" s="80">
        <v>0</v>
      </c>
      <c r="E314" s="80">
        <v>0</v>
      </c>
      <c r="F314" s="80">
        <v>0</v>
      </c>
      <c r="G314" s="80">
        <v>0</v>
      </c>
      <c r="H314" s="80">
        <v>7484822.7599999998</v>
      </c>
      <c r="I314" s="80">
        <v>7484822.7599999998</v>
      </c>
      <c r="J314" s="81">
        <v>0</v>
      </c>
      <c r="K314" s="80">
        <v>6883366.1700000018</v>
      </c>
      <c r="L314" s="80">
        <v>236708.76</v>
      </c>
      <c r="M314" s="80">
        <v>0</v>
      </c>
      <c r="N314" s="80">
        <v>0</v>
      </c>
      <c r="O314" s="80">
        <v>0</v>
      </c>
      <c r="P314" s="80">
        <v>0</v>
      </c>
      <c r="Q314" s="80">
        <v>0</v>
      </c>
      <c r="R314" s="80">
        <v>0</v>
      </c>
      <c r="S314" s="80">
        <v>0</v>
      </c>
      <c r="T314" s="80">
        <v>0</v>
      </c>
      <c r="U314" s="80">
        <v>7120074.9300000016</v>
      </c>
      <c r="V314" s="80">
        <v>7001720.5499999998</v>
      </c>
      <c r="W314" s="81">
        <v>0</v>
      </c>
    </row>
    <row r="315" spans="1:24" x14ac:dyDescent="0.3">
      <c r="A315" s="69" t="s">
        <v>685</v>
      </c>
      <c r="B315" s="74" t="s">
        <v>620</v>
      </c>
      <c r="C315" s="80">
        <v>19720467.789999984</v>
      </c>
      <c r="D315" s="80">
        <v>1655910.96</v>
      </c>
      <c r="E315" s="80">
        <v>-651417.96</v>
      </c>
      <c r="F315" s="80">
        <v>0</v>
      </c>
      <c r="G315" s="80">
        <v>0</v>
      </c>
      <c r="H315" s="80">
        <v>20724960.789999988</v>
      </c>
      <c r="I315" s="80">
        <v>20242224.670000002</v>
      </c>
      <c r="J315" s="81">
        <v>0</v>
      </c>
      <c r="K315" s="83">
        <v>7869600.8800000008</v>
      </c>
      <c r="L315" s="80">
        <v>1190760.3799999999</v>
      </c>
      <c r="M315" s="80">
        <v>-651417.96</v>
      </c>
      <c r="N315" s="80">
        <v>0</v>
      </c>
      <c r="O315" s="80">
        <v>0</v>
      </c>
      <c r="P315" s="80">
        <v>0</v>
      </c>
      <c r="Q315" s="80">
        <v>0</v>
      </c>
      <c r="R315" s="80">
        <v>0</v>
      </c>
      <c r="S315" s="80">
        <v>0</v>
      </c>
      <c r="T315" s="80">
        <v>0</v>
      </c>
      <c r="U315" s="80">
        <v>8408943.2999999989</v>
      </c>
      <c r="V315" s="80">
        <v>8155856.6899999995</v>
      </c>
      <c r="W315" s="81">
        <v>0</v>
      </c>
    </row>
    <row r="316" spans="1:24" x14ac:dyDescent="0.3">
      <c r="A316" s="69" t="s">
        <v>686</v>
      </c>
      <c r="B316" s="84" t="s">
        <v>621</v>
      </c>
      <c r="C316" s="80">
        <v>582215403.88000011</v>
      </c>
      <c r="D316" s="80">
        <v>83861887.680000007</v>
      </c>
      <c r="E316" s="80">
        <v>-4800478.3099999996</v>
      </c>
      <c r="F316" s="80">
        <v>0</v>
      </c>
      <c r="G316" s="80">
        <v>0</v>
      </c>
      <c r="H316" s="80">
        <v>661276813.25000024</v>
      </c>
      <c r="I316" s="80">
        <v>601250207.54999995</v>
      </c>
      <c r="J316" s="81">
        <v>0</v>
      </c>
      <c r="K316" s="80">
        <v>176791073.29000008</v>
      </c>
      <c r="L316" s="80">
        <v>39791532.470000006</v>
      </c>
      <c r="M316" s="80">
        <v>-4800478.3099999996</v>
      </c>
      <c r="N316" s="80">
        <v>0</v>
      </c>
      <c r="O316" s="80">
        <v>0</v>
      </c>
      <c r="P316" s="80">
        <v>0</v>
      </c>
      <c r="Q316" s="80">
        <v>0</v>
      </c>
      <c r="R316" s="80">
        <v>0</v>
      </c>
      <c r="S316" s="80">
        <v>0</v>
      </c>
      <c r="T316" s="80">
        <v>0</v>
      </c>
      <c r="U316" s="80">
        <v>211782127.45000008</v>
      </c>
      <c r="V316" s="80">
        <v>192471130.09999999</v>
      </c>
      <c r="W316" s="81">
        <v>0</v>
      </c>
    </row>
    <row r="317" spans="1:24" x14ac:dyDescent="0.3">
      <c r="A317" s="69" t="s">
        <v>687</v>
      </c>
      <c r="B317" s="84" t="s">
        <v>622</v>
      </c>
      <c r="C317" s="80">
        <v>25408521.469999995</v>
      </c>
      <c r="D317" s="80">
        <v>0</v>
      </c>
      <c r="E317" s="80">
        <v>0</v>
      </c>
      <c r="F317" s="80">
        <v>0</v>
      </c>
      <c r="G317" s="80">
        <v>0</v>
      </c>
      <c r="H317" s="80">
        <v>25408521.469999995</v>
      </c>
      <c r="I317" s="80">
        <v>25408521.470000003</v>
      </c>
      <c r="J317" s="81">
        <v>0</v>
      </c>
      <c r="K317" s="80">
        <v>5493268.2999999877</v>
      </c>
      <c r="L317" s="80">
        <v>689491.32</v>
      </c>
      <c r="M317" s="80">
        <v>0</v>
      </c>
      <c r="N317" s="80">
        <v>0</v>
      </c>
      <c r="O317" s="80">
        <v>0</v>
      </c>
      <c r="P317" s="80">
        <v>0</v>
      </c>
      <c r="Q317" s="80">
        <v>0</v>
      </c>
      <c r="R317" s="80">
        <v>0</v>
      </c>
      <c r="S317" s="80">
        <v>0</v>
      </c>
      <c r="T317" s="80">
        <v>0</v>
      </c>
      <c r="U317" s="80">
        <v>6182759.619999988</v>
      </c>
      <c r="V317" s="80">
        <v>5838013.96</v>
      </c>
      <c r="W317" s="81">
        <v>0</v>
      </c>
    </row>
    <row r="318" spans="1:24" x14ac:dyDescent="0.3">
      <c r="A318" s="69" t="s">
        <v>687</v>
      </c>
      <c r="B318" s="84" t="s">
        <v>623</v>
      </c>
      <c r="C318" s="80">
        <v>1477748581.1499994</v>
      </c>
      <c r="D318" s="80">
        <v>18434255.68</v>
      </c>
      <c r="E318" s="80">
        <v>-3724442.38</v>
      </c>
      <c r="F318" s="80">
        <v>0</v>
      </c>
      <c r="G318" s="80">
        <v>0</v>
      </c>
      <c r="H318" s="80">
        <v>1492458394.4499993</v>
      </c>
      <c r="I318" s="80">
        <v>1483614508.3699996</v>
      </c>
      <c r="J318" s="81">
        <v>-9.9999941885471344E-3</v>
      </c>
      <c r="K318" s="80">
        <v>554930877.77000022</v>
      </c>
      <c r="L318" s="80">
        <v>59405932.760000005</v>
      </c>
      <c r="M318" s="80">
        <v>-3724442.38</v>
      </c>
      <c r="N318" s="80">
        <v>-1716331.7199999997</v>
      </c>
      <c r="O318" s="80">
        <v>0</v>
      </c>
      <c r="P318" s="80">
        <v>0</v>
      </c>
      <c r="Q318" s="80">
        <v>0</v>
      </c>
      <c r="R318" s="80">
        <v>0</v>
      </c>
      <c r="S318" s="80">
        <v>0</v>
      </c>
      <c r="T318" s="80">
        <v>0</v>
      </c>
      <c r="U318" s="80">
        <v>608896036.43000019</v>
      </c>
      <c r="V318" s="80">
        <v>582206340.26000011</v>
      </c>
      <c r="W318" s="81">
        <v>9.9999883095733821E-3</v>
      </c>
    </row>
    <row r="319" spans="1:24" x14ac:dyDescent="0.3">
      <c r="A319" s="69" t="s">
        <v>687</v>
      </c>
      <c r="B319" s="84" t="s">
        <v>624</v>
      </c>
      <c r="C319" s="80">
        <v>5628446655.7699957</v>
      </c>
      <c r="D319" s="80">
        <v>684065493.77999985</v>
      </c>
      <c r="E319" s="80">
        <v>-22082575.860000003</v>
      </c>
      <c r="F319" s="80">
        <v>0</v>
      </c>
      <c r="G319" s="80">
        <v>0</v>
      </c>
      <c r="H319" s="80">
        <v>6290429573.6899967</v>
      </c>
      <c r="I319" s="80">
        <v>5911592734.0799961</v>
      </c>
      <c r="J319" s="81">
        <v>-5.9999900404363871E-2</v>
      </c>
      <c r="K319" s="80">
        <v>1375326289.2099998</v>
      </c>
      <c r="L319" s="80">
        <v>219936235.58000001</v>
      </c>
      <c r="M319" s="80">
        <v>-22082575.860000003</v>
      </c>
      <c r="N319" s="80">
        <v>-6710612.7800000012</v>
      </c>
      <c r="O319" s="80">
        <v>0</v>
      </c>
      <c r="P319" s="80">
        <v>0</v>
      </c>
      <c r="Q319" s="80">
        <v>0</v>
      </c>
      <c r="R319" s="80">
        <v>0</v>
      </c>
      <c r="S319" s="80">
        <v>0</v>
      </c>
      <c r="T319" s="80">
        <v>0</v>
      </c>
      <c r="U319" s="80">
        <v>1566469336.1500008</v>
      </c>
      <c r="V319" s="80">
        <v>1471881722.8200002</v>
      </c>
      <c r="W319" s="81">
        <v>1.0000004929452189E-2</v>
      </c>
    </row>
    <row r="320" spans="1:24" x14ac:dyDescent="0.3">
      <c r="A320" s="69" t="s">
        <v>687</v>
      </c>
      <c r="B320" s="84" t="s">
        <v>625</v>
      </c>
      <c r="C320" s="80">
        <v>1287508639.8200004</v>
      </c>
      <c r="D320" s="80">
        <v>159412269.73000002</v>
      </c>
      <c r="E320" s="80">
        <v>-17107140.59</v>
      </c>
      <c r="F320" s="80">
        <v>0</v>
      </c>
      <c r="G320" s="80">
        <v>0</v>
      </c>
      <c r="H320" s="80">
        <v>1429813768.9600003</v>
      </c>
      <c r="I320" s="80">
        <v>1334295312.9900002</v>
      </c>
      <c r="J320" s="81">
        <v>4.0978193283081055E-8</v>
      </c>
      <c r="K320" s="80">
        <v>304582186.04000002</v>
      </c>
      <c r="L320" s="80">
        <v>34258116.600000001</v>
      </c>
      <c r="M320" s="80">
        <v>-17107140.59</v>
      </c>
      <c r="N320" s="80">
        <v>-2925050.44</v>
      </c>
      <c r="O320" s="80">
        <v>0</v>
      </c>
      <c r="P320" s="80">
        <v>0</v>
      </c>
      <c r="Q320" s="80">
        <v>0</v>
      </c>
      <c r="R320" s="80">
        <v>0</v>
      </c>
      <c r="S320" s="80">
        <v>0</v>
      </c>
      <c r="T320" s="80">
        <v>0</v>
      </c>
      <c r="U320" s="80">
        <v>318808111.61000019</v>
      </c>
      <c r="V320" s="80">
        <v>314672164.46999997</v>
      </c>
      <c r="W320" s="81">
        <v>8.3819031715393066E-9</v>
      </c>
    </row>
    <row r="321" spans="1:23" x14ac:dyDescent="0.3">
      <c r="A321" s="69" t="s">
        <v>687</v>
      </c>
      <c r="B321" s="84" t="s">
        <v>626</v>
      </c>
      <c r="C321" s="80">
        <v>4097486854.9400001</v>
      </c>
      <c r="D321" s="80">
        <v>426044386.71000004</v>
      </c>
      <c r="E321" s="80">
        <v>-60324266.82</v>
      </c>
      <c r="F321" s="80">
        <v>0</v>
      </c>
      <c r="G321" s="80">
        <v>0</v>
      </c>
      <c r="H321" s="80">
        <v>4463206974.8300009</v>
      </c>
      <c r="I321" s="80">
        <v>4273370565.4500008</v>
      </c>
      <c r="J321" s="81">
        <v>9.9994689226150513E-3</v>
      </c>
      <c r="K321" s="80">
        <v>1249015154.4700003</v>
      </c>
      <c r="L321" s="80">
        <v>156846656.59</v>
      </c>
      <c r="M321" s="80">
        <v>-60324266.82</v>
      </c>
      <c r="N321" s="80">
        <v>-31939247.52</v>
      </c>
      <c r="O321" s="80">
        <v>0</v>
      </c>
      <c r="P321" s="80">
        <v>3531779.1399999997</v>
      </c>
      <c r="Q321" s="80">
        <v>0</v>
      </c>
      <c r="R321" s="80">
        <v>0</v>
      </c>
      <c r="S321" s="80">
        <v>0</v>
      </c>
      <c r="T321" s="80">
        <v>0</v>
      </c>
      <c r="U321" s="80">
        <v>1317130075.8600001</v>
      </c>
      <c r="V321" s="80">
        <v>1283180142.1700001</v>
      </c>
      <c r="W321" s="81">
        <v>9.999934583902359E-3</v>
      </c>
    </row>
    <row r="322" spans="1:23" x14ac:dyDescent="0.3">
      <c r="A322" s="69" t="s">
        <v>687</v>
      </c>
      <c r="B322" s="84" t="s">
        <v>627</v>
      </c>
      <c r="C322" s="80">
        <v>119252407.17</v>
      </c>
      <c r="D322" s="80">
        <v>130000</v>
      </c>
      <c r="E322" s="80">
        <v>-19500</v>
      </c>
      <c r="F322" s="80">
        <v>0</v>
      </c>
      <c r="G322" s="80">
        <v>0</v>
      </c>
      <c r="H322" s="80">
        <v>119362907.17</v>
      </c>
      <c r="I322" s="80">
        <v>119302262.93999998</v>
      </c>
      <c r="J322" s="81">
        <v>0</v>
      </c>
      <c r="K322" s="80">
        <v>38163273.250000007</v>
      </c>
      <c r="L322" s="80">
        <v>5961132.7799999993</v>
      </c>
      <c r="M322" s="80">
        <v>-19500</v>
      </c>
      <c r="N322" s="80">
        <v>56425</v>
      </c>
      <c r="O322" s="80">
        <v>0</v>
      </c>
      <c r="P322" s="80">
        <v>1035200</v>
      </c>
      <c r="Q322" s="80">
        <v>0</v>
      </c>
      <c r="R322" s="80">
        <v>0</v>
      </c>
      <c r="S322" s="80">
        <v>0</v>
      </c>
      <c r="T322" s="80">
        <v>0</v>
      </c>
      <c r="U322" s="80">
        <v>45196531.030000016</v>
      </c>
      <c r="V322" s="80">
        <v>41605728.069999993</v>
      </c>
      <c r="W322" s="81">
        <v>0</v>
      </c>
    </row>
    <row r="323" spans="1:23" x14ac:dyDescent="0.3">
      <c r="A323" s="69" t="s">
        <v>687</v>
      </c>
      <c r="B323" s="85" t="s">
        <v>628</v>
      </c>
      <c r="C323" s="80">
        <v>393326826.17999995</v>
      </c>
      <c r="D323" s="80">
        <v>581638204.77999997</v>
      </c>
      <c r="E323" s="80">
        <v>-42145162.829999998</v>
      </c>
      <c r="F323" s="80">
        <v>0</v>
      </c>
      <c r="G323" s="80">
        <v>0</v>
      </c>
      <c r="H323" s="80">
        <v>932819868.13</v>
      </c>
      <c r="I323" s="80">
        <v>683519775.38</v>
      </c>
      <c r="J323" s="81">
        <v>0</v>
      </c>
      <c r="K323" s="80">
        <v>155551054.88999999</v>
      </c>
      <c r="L323" s="80">
        <v>36654209.370000005</v>
      </c>
      <c r="M323" s="80">
        <v>-42145162.829999998</v>
      </c>
      <c r="N323" s="80">
        <v>-481508.88999999996</v>
      </c>
      <c r="O323" s="80">
        <v>0</v>
      </c>
      <c r="P323" s="80">
        <v>0</v>
      </c>
      <c r="Q323" s="80">
        <v>0</v>
      </c>
      <c r="R323" s="80">
        <v>0</v>
      </c>
      <c r="S323" s="80">
        <v>0</v>
      </c>
      <c r="T323" s="80">
        <v>0</v>
      </c>
      <c r="U323" s="80">
        <v>149578592.53999996</v>
      </c>
      <c r="V323" s="80">
        <v>150839587.72</v>
      </c>
      <c r="W323" s="81">
        <v>0</v>
      </c>
    </row>
    <row r="324" spans="1:23" ht="15" thickBot="1" x14ac:dyDescent="0.35">
      <c r="A324" s="86"/>
      <c r="B324" s="84" t="s">
        <v>629</v>
      </c>
      <c r="C324" s="75">
        <v>13702861580.459995</v>
      </c>
      <c r="D324" s="75">
        <v>1961744962.0599999</v>
      </c>
      <c r="E324" s="75">
        <v>-150854984.75</v>
      </c>
      <c r="F324" s="75">
        <v>0</v>
      </c>
      <c r="G324" s="75">
        <v>0</v>
      </c>
      <c r="H324" s="75">
        <v>15513751557.769997</v>
      </c>
      <c r="I324" s="75">
        <v>14529575478.969995</v>
      </c>
      <c r="J324" s="76">
        <v>-6.0000384692102671E-2</v>
      </c>
      <c r="K324" s="75">
        <v>3988243071.1100001</v>
      </c>
      <c r="L324" s="75">
        <v>572413168.6500001</v>
      </c>
      <c r="M324" s="75">
        <v>-150854984.75</v>
      </c>
      <c r="N324" s="75">
        <v>-76972259.349999994</v>
      </c>
      <c r="O324" s="75">
        <v>0</v>
      </c>
      <c r="P324" s="75">
        <v>4566979.1399999997</v>
      </c>
      <c r="Q324" s="75">
        <v>0</v>
      </c>
      <c r="R324" s="75">
        <v>0</v>
      </c>
      <c r="S324" s="75">
        <v>33255933</v>
      </c>
      <c r="T324" s="75">
        <v>0</v>
      </c>
      <c r="U324" s="75">
        <v>4370651907.8000011</v>
      </c>
      <c r="V324" s="75">
        <v>4177806227.1399999</v>
      </c>
      <c r="W324" s="76">
        <v>2.9999936204831101E-2</v>
      </c>
    </row>
    <row r="325" spans="1:23" ht="15" thickTop="1" x14ac:dyDescent="0.3">
      <c r="A325" s="87"/>
      <c r="B325" s="88" t="s">
        <v>688</v>
      </c>
      <c r="C325" s="89">
        <v>0</v>
      </c>
      <c r="D325" s="89">
        <v>0</v>
      </c>
      <c r="E325" s="89">
        <v>0</v>
      </c>
      <c r="F325" s="89">
        <v>0</v>
      </c>
      <c r="G325" s="89">
        <v>0</v>
      </c>
      <c r="H325" s="89">
        <v>0</v>
      </c>
      <c r="I325" s="89">
        <v>0</v>
      </c>
      <c r="J325" s="90">
        <v>0</v>
      </c>
      <c r="K325" s="89">
        <v>0</v>
      </c>
      <c r="L325" s="89">
        <v>0</v>
      </c>
      <c r="M325" s="89">
        <v>0</v>
      </c>
      <c r="N325" s="89">
        <v>0</v>
      </c>
      <c r="O325" s="89">
        <v>0</v>
      </c>
      <c r="P325" s="89">
        <v>0</v>
      </c>
      <c r="Q325" s="89">
        <v>0</v>
      </c>
      <c r="R325" s="89">
        <v>0</v>
      </c>
      <c r="S325" s="89">
        <v>0</v>
      </c>
      <c r="T325" s="89">
        <v>0</v>
      </c>
      <c r="U325" s="89">
        <v>0</v>
      </c>
      <c r="V325" s="89">
        <v>0</v>
      </c>
      <c r="W325" s="90">
        <v>0</v>
      </c>
    </row>
    <row r="326" spans="1:23" x14ac:dyDescent="0.3">
      <c r="A326" s="1"/>
      <c r="B326" s="77"/>
      <c r="C326" s="2"/>
      <c r="D326" s="2"/>
      <c r="E326" s="2"/>
      <c r="F326" s="2"/>
      <c r="G326" s="2"/>
      <c r="H326" s="2"/>
      <c r="I326" s="2"/>
      <c r="J326" s="78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78"/>
    </row>
    <row r="327" spans="1:23" x14ac:dyDescent="0.3">
      <c r="B327" s="240" t="s">
        <v>689</v>
      </c>
      <c r="C327" s="3">
        <v>-32739718.200001907</v>
      </c>
      <c r="D327" s="3">
        <v>6.0000419616699219E-2</v>
      </c>
      <c r="E327" s="3">
        <v>2.9802322387695313E-8</v>
      </c>
      <c r="F327" s="89">
        <v>0</v>
      </c>
      <c r="G327" s="3">
        <v>2175764.3400000003</v>
      </c>
      <c r="H327" s="3">
        <v>-30563953.800008163</v>
      </c>
      <c r="I327" s="3">
        <v>-31496686.710000534</v>
      </c>
      <c r="J327" s="92">
        <v>6.7055225372314453E-6</v>
      </c>
      <c r="K327" s="3">
        <v>0</v>
      </c>
      <c r="L327" s="3">
        <v>0</v>
      </c>
      <c r="M327" s="3">
        <v>0</v>
      </c>
      <c r="N327" s="3">
        <v>3.9999976754188538E-2</v>
      </c>
      <c r="O327" s="223"/>
      <c r="P327" s="93">
        <v>-9.9999997764825821E-3</v>
      </c>
      <c r="Q327" s="223"/>
      <c r="R327" s="89">
        <v>0</v>
      </c>
      <c r="S327" s="3">
        <v>0</v>
      </c>
      <c r="T327" s="3">
        <v>0</v>
      </c>
      <c r="U327" s="3">
        <v>3.0000686645507813E-2</v>
      </c>
      <c r="V327" s="3">
        <v>1.0000705718994141E-2</v>
      </c>
      <c r="W327" s="237"/>
    </row>
    <row r="328" spans="1:23" x14ac:dyDescent="0.3">
      <c r="A328" s="189">
        <v>10110</v>
      </c>
      <c r="B328" s="220" t="s">
        <v>690</v>
      </c>
      <c r="C328" s="3">
        <v>3026106.11</v>
      </c>
      <c r="D328" s="236">
        <v>0</v>
      </c>
      <c r="E328" s="236">
        <v>0</v>
      </c>
      <c r="F328" s="236">
        <v>0</v>
      </c>
      <c r="G328" s="236">
        <v>-453915.91000000009</v>
      </c>
      <c r="H328" s="3">
        <v>2572190.2000000002</v>
      </c>
      <c r="I328" s="3">
        <v>2799148.15</v>
      </c>
      <c r="J328" s="92">
        <v>0</v>
      </c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237"/>
    </row>
    <row r="329" spans="1:23" x14ac:dyDescent="0.3">
      <c r="A329" s="189">
        <v>10112</v>
      </c>
      <c r="B329" s="220" t="s">
        <v>691</v>
      </c>
      <c r="C329" s="3">
        <v>29713612.09</v>
      </c>
      <c r="D329" s="236">
        <v>0</v>
      </c>
      <c r="E329" s="236">
        <v>0</v>
      </c>
      <c r="F329" s="236">
        <v>0</v>
      </c>
      <c r="G329" s="236">
        <v>-1721848.4300000002</v>
      </c>
      <c r="H329" s="3">
        <v>27991763.66</v>
      </c>
      <c r="I329" s="3">
        <v>28697538.620000001</v>
      </c>
      <c r="J329" s="92">
        <v>0</v>
      </c>
      <c r="K329" s="236"/>
      <c r="L329" s="236"/>
      <c r="M329" s="236"/>
      <c r="N329" s="236"/>
      <c r="O329" s="236"/>
      <c r="P329" s="236"/>
      <c r="Q329" s="236"/>
      <c r="R329" s="236"/>
      <c r="S329" s="236"/>
      <c r="T329" s="236"/>
      <c r="U329" s="236"/>
      <c r="V329" s="236"/>
      <c r="W329" s="237"/>
    </row>
    <row r="330" spans="1:23" x14ac:dyDescent="0.3">
      <c r="A330" s="189">
        <v>10200</v>
      </c>
      <c r="B330" s="220" t="s">
        <v>692</v>
      </c>
      <c r="C330" s="3">
        <v>0</v>
      </c>
      <c r="D330" s="236">
        <v>0</v>
      </c>
      <c r="E330" s="236"/>
      <c r="F330" s="236"/>
      <c r="G330" s="236">
        <v>0</v>
      </c>
      <c r="H330" s="3">
        <v>0</v>
      </c>
      <c r="I330" s="3">
        <v>0</v>
      </c>
      <c r="J330" s="92">
        <v>0</v>
      </c>
      <c r="K330" s="236"/>
      <c r="L330" s="236"/>
      <c r="M330" s="236"/>
      <c r="N330" s="236"/>
      <c r="O330" s="236"/>
      <c r="P330" s="236"/>
      <c r="Q330" s="236"/>
      <c r="R330" s="236"/>
      <c r="S330" s="236"/>
      <c r="T330" s="236"/>
      <c r="U330" s="236"/>
      <c r="V330" s="236"/>
      <c r="W330" s="237"/>
    </row>
    <row r="331" spans="1:23" x14ac:dyDescent="0.3">
      <c r="B331" s="220" t="s">
        <v>693</v>
      </c>
      <c r="C331" s="236">
        <v>0</v>
      </c>
      <c r="D331" s="236">
        <v>0.06</v>
      </c>
      <c r="E331" s="236">
        <v>0</v>
      </c>
      <c r="F331" s="236">
        <v>0</v>
      </c>
      <c r="G331" s="236">
        <v>0</v>
      </c>
      <c r="H331" s="236">
        <v>0.06</v>
      </c>
      <c r="I331" s="236">
        <v>0.06</v>
      </c>
      <c r="J331" s="92">
        <v>0</v>
      </c>
      <c r="K331" s="236">
        <v>0</v>
      </c>
      <c r="L331" s="236">
        <v>0</v>
      </c>
      <c r="M331" s="236">
        <v>0</v>
      </c>
      <c r="N331" s="236">
        <v>0.04</v>
      </c>
      <c r="O331" s="236">
        <v>0</v>
      </c>
      <c r="P331" s="236">
        <v>-0.01</v>
      </c>
      <c r="Q331" s="236">
        <v>0</v>
      </c>
      <c r="R331" s="236">
        <v>0</v>
      </c>
      <c r="S331" s="236">
        <v>0</v>
      </c>
      <c r="T331" s="236">
        <v>0</v>
      </c>
      <c r="U331" s="236">
        <v>0.03</v>
      </c>
      <c r="V331" s="236">
        <v>0.01</v>
      </c>
      <c r="W331" s="237"/>
    </row>
    <row r="332" spans="1:23" x14ac:dyDescent="0.3">
      <c r="A332" s="1"/>
      <c r="B332" s="77"/>
      <c r="C332" s="79"/>
      <c r="D332" s="79"/>
      <c r="E332" s="79"/>
      <c r="F332" s="79"/>
      <c r="G332" s="79"/>
      <c r="H332" s="79"/>
      <c r="I332" s="79"/>
      <c r="J332" s="94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94"/>
    </row>
    <row r="333" spans="1:23" x14ac:dyDescent="0.3">
      <c r="B333" s="228" t="s">
        <v>694</v>
      </c>
      <c r="C333" s="229">
        <v>13715880830.870001</v>
      </c>
      <c r="D333" s="229">
        <v>1960089051.1000004</v>
      </c>
      <c r="E333" s="229">
        <v>-150203566.78999996</v>
      </c>
      <c r="F333" s="229">
        <v>0</v>
      </c>
      <c r="G333" s="229">
        <v>-2175764.3400000003</v>
      </c>
      <c r="H333" s="229">
        <v>15523590550.839994</v>
      </c>
      <c r="I333" s="229">
        <v>14540829941.07</v>
      </c>
      <c r="J333" s="81"/>
      <c r="K333" s="229">
        <v>3980373470.2299991</v>
      </c>
      <c r="L333" s="229">
        <v>571222408.26999986</v>
      </c>
      <c r="M333" s="229">
        <v>-150203566.78999996</v>
      </c>
      <c r="N333" s="229">
        <v>-76972259.349999979</v>
      </c>
      <c r="O333" s="229">
        <v>0</v>
      </c>
      <c r="P333" s="229">
        <v>4566979.1399999997</v>
      </c>
      <c r="Q333" s="229">
        <v>0</v>
      </c>
      <c r="R333" s="229">
        <v>0</v>
      </c>
      <c r="S333" s="229">
        <v>33255933</v>
      </c>
      <c r="T333" s="229">
        <v>0</v>
      </c>
      <c r="U333" s="229">
        <v>4362242964.499999</v>
      </c>
      <c r="V333" s="229">
        <v>4169650370.4499993</v>
      </c>
      <c r="W333" s="81"/>
    </row>
    <row r="334" spans="1:23" x14ac:dyDescent="0.3">
      <c r="B334" s="228" t="s">
        <v>34</v>
      </c>
      <c r="C334" s="229">
        <v>0</v>
      </c>
      <c r="D334" s="229">
        <v>0</v>
      </c>
      <c r="E334" s="229">
        <v>0</v>
      </c>
      <c r="F334" s="229">
        <v>0</v>
      </c>
      <c r="G334" s="229">
        <v>0</v>
      </c>
      <c r="H334" s="229">
        <v>0</v>
      </c>
      <c r="I334" s="229">
        <v>0</v>
      </c>
      <c r="J334" s="230"/>
      <c r="K334" s="229">
        <v>0</v>
      </c>
      <c r="L334" s="229">
        <v>0</v>
      </c>
      <c r="M334" s="229">
        <v>0</v>
      </c>
      <c r="N334" s="231">
        <v>0</v>
      </c>
      <c r="O334" s="229">
        <v>0</v>
      </c>
      <c r="P334" s="229">
        <v>0</v>
      </c>
      <c r="Q334" s="229">
        <v>0</v>
      </c>
      <c r="R334" s="229">
        <v>0</v>
      </c>
      <c r="S334" s="229">
        <v>0</v>
      </c>
      <c r="T334" s="229">
        <v>0</v>
      </c>
      <c r="U334" s="229">
        <v>0</v>
      </c>
      <c r="V334" s="229">
        <v>0</v>
      </c>
      <c r="W334" s="230"/>
    </row>
    <row r="335" spans="1:23" x14ac:dyDescent="0.3">
      <c r="A335" s="1"/>
      <c r="B335" s="77"/>
      <c r="C335" s="79"/>
      <c r="D335" s="79"/>
      <c r="E335" s="79"/>
      <c r="F335" s="79"/>
      <c r="G335" s="79"/>
      <c r="H335" s="79"/>
      <c r="I335" s="79"/>
      <c r="J335" s="94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94"/>
    </row>
    <row r="336" spans="1:23" x14ac:dyDescent="0.3">
      <c r="B336" s="241" t="s">
        <v>695</v>
      </c>
      <c r="C336" s="235">
        <v>3</v>
      </c>
      <c r="D336" s="235">
        <v>4</v>
      </c>
      <c r="E336" s="235">
        <v>5</v>
      </c>
      <c r="F336" s="235">
        <v>6</v>
      </c>
      <c r="G336" s="235">
        <v>7</v>
      </c>
      <c r="H336" s="235">
        <v>8</v>
      </c>
      <c r="I336" s="235">
        <v>9</v>
      </c>
      <c r="J336" s="242">
        <v>10</v>
      </c>
      <c r="K336" s="235">
        <v>11</v>
      </c>
      <c r="L336" s="235">
        <v>12</v>
      </c>
      <c r="M336" s="235">
        <v>13</v>
      </c>
      <c r="N336" s="235">
        <v>14</v>
      </c>
      <c r="O336" s="235">
        <v>15</v>
      </c>
      <c r="P336" s="235">
        <v>16</v>
      </c>
      <c r="Q336" s="235">
        <v>17</v>
      </c>
      <c r="R336" s="235">
        <v>18</v>
      </c>
      <c r="S336" s="235">
        <v>19</v>
      </c>
      <c r="T336" s="235">
        <v>20</v>
      </c>
      <c r="U336" s="235">
        <v>21</v>
      </c>
      <c r="V336" s="235">
        <v>22</v>
      </c>
      <c r="W336" s="242">
        <v>23</v>
      </c>
    </row>
    <row r="337" spans="1:23" x14ac:dyDescent="0.3">
      <c r="A337" s="189">
        <v>34300</v>
      </c>
      <c r="B337" s="180" t="s">
        <v>554</v>
      </c>
      <c r="C337" s="236">
        <v>0</v>
      </c>
      <c r="D337" s="236">
        <v>0</v>
      </c>
      <c r="E337" s="236">
        <v>0</v>
      </c>
      <c r="F337" s="236">
        <v>0</v>
      </c>
      <c r="G337" s="236">
        <v>0</v>
      </c>
      <c r="H337" s="236">
        <v>0</v>
      </c>
      <c r="I337" s="236">
        <v>0</v>
      </c>
      <c r="J337" s="237">
        <v>0</v>
      </c>
      <c r="K337" s="236">
        <v>0</v>
      </c>
      <c r="L337" s="236">
        <v>0</v>
      </c>
      <c r="M337" s="236">
        <v>0</v>
      </c>
      <c r="N337" s="236">
        <v>0</v>
      </c>
      <c r="O337" s="236">
        <v>0</v>
      </c>
      <c r="P337" s="236">
        <v>0</v>
      </c>
      <c r="Q337" s="236">
        <v>0</v>
      </c>
      <c r="R337" s="236">
        <v>0</v>
      </c>
      <c r="S337" s="236">
        <v>0</v>
      </c>
      <c r="T337" s="236">
        <v>0</v>
      </c>
      <c r="U337" s="236">
        <v>0</v>
      </c>
      <c r="V337" s="236">
        <v>0</v>
      </c>
      <c r="W337" s="237">
        <v>0</v>
      </c>
    </row>
    <row r="338" spans="1:23" x14ac:dyDescent="0.3">
      <c r="A338" s="189">
        <v>34800</v>
      </c>
      <c r="B338" s="180" t="s">
        <v>555</v>
      </c>
      <c r="C338" s="236">
        <v>0</v>
      </c>
      <c r="D338" s="236">
        <v>0</v>
      </c>
      <c r="E338" s="236">
        <v>0</v>
      </c>
      <c r="F338" s="236">
        <v>0</v>
      </c>
      <c r="G338" s="236">
        <v>0</v>
      </c>
      <c r="H338" s="236">
        <v>0</v>
      </c>
      <c r="I338" s="236">
        <v>0</v>
      </c>
      <c r="J338" s="237">
        <v>0</v>
      </c>
      <c r="K338" s="236">
        <v>0</v>
      </c>
      <c r="L338" s="236">
        <v>0</v>
      </c>
      <c r="M338" s="236">
        <v>0</v>
      </c>
      <c r="N338" s="236">
        <v>0</v>
      </c>
      <c r="O338" s="236">
        <v>0</v>
      </c>
      <c r="P338" s="236">
        <v>0</v>
      </c>
      <c r="Q338" s="236">
        <v>0</v>
      </c>
      <c r="R338" s="236">
        <v>0</v>
      </c>
      <c r="S338" s="236">
        <v>0</v>
      </c>
      <c r="T338" s="236">
        <v>0</v>
      </c>
      <c r="U338" s="236">
        <v>0</v>
      </c>
      <c r="V338" s="236">
        <v>0</v>
      </c>
      <c r="W338" s="237">
        <v>0</v>
      </c>
    </row>
    <row r="339" spans="1:23" x14ac:dyDescent="0.3">
      <c r="A339" s="189">
        <v>37101</v>
      </c>
      <c r="B339" s="180" t="s">
        <v>586</v>
      </c>
      <c r="C339" s="236">
        <v>0</v>
      </c>
      <c r="D339" s="236">
        <v>0</v>
      </c>
      <c r="E339" s="236">
        <v>0</v>
      </c>
      <c r="F339" s="236">
        <v>0</v>
      </c>
      <c r="G339" s="236">
        <v>0</v>
      </c>
      <c r="H339" s="236">
        <v>0</v>
      </c>
      <c r="I339" s="236">
        <v>0</v>
      </c>
      <c r="J339" s="237">
        <v>0</v>
      </c>
      <c r="K339" s="236">
        <v>0</v>
      </c>
      <c r="L339" s="236">
        <v>0</v>
      </c>
      <c r="M339" s="236">
        <v>0</v>
      </c>
      <c r="N339" s="236">
        <v>0</v>
      </c>
      <c r="O339" s="236">
        <v>0</v>
      </c>
      <c r="P339" s="236">
        <v>0</v>
      </c>
      <c r="Q339" s="236">
        <v>0</v>
      </c>
      <c r="R339" s="236">
        <v>0</v>
      </c>
      <c r="S339" s="236">
        <v>0</v>
      </c>
      <c r="T339" s="236">
        <v>0</v>
      </c>
      <c r="U339" s="236">
        <v>0</v>
      </c>
      <c r="V339" s="236">
        <v>0</v>
      </c>
      <c r="W339" s="237">
        <v>0</v>
      </c>
    </row>
    <row r="340" spans="1:23" x14ac:dyDescent="0.3">
      <c r="A340" s="189">
        <v>37102</v>
      </c>
      <c r="B340" s="180" t="s">
        <v>587</v>
      </c>
      <c r="C340" s="236">
        <v>0</v>
      </c>
      <c r="D340" s="236">
        <v>0</v>
      </c>
      <c r="E340" s="236">
        <v>0</v>
      </c>
      <c r="F340" s="236">
        <v>0</v>
      </c>
      <c r="G340" s="236">
        <v>0</v>
      </c>
      <c r="H340" s="236">
        <v>0</v>
      </c>
      <c r="I340" s="236">
        <v>0</v>
      </c>
      <c r="J340" s="237">
        <v>0</v>
      </c>
      <c r="K340" s="236">
        <v>0</v>
      </c>
      <c r="L340" s="236">
        <v>0</v>
      </c>
      <c r="M340" s="236">
        <v>0</v>
      </c>
      <c r="N340" s="236">
        <v>0</v>
      </c>
      <c r="O340" s="236">
        <v>0</v>
      </c>
      <c r="P340" s="236">
        <v>0</v>
      </c>
      <c r="Q340" s="236">
        <v>0</v>
      </c>
      <c r="R340" s="236">
        <v>0</v>
      </c>
      <c r="S340" s="236">
        <v>0</v>
      </c>
      <c r="T340" s="236">
        <v>0</v>
      </c>
      <c r="U340" s="236">
        <v>0</v>
      </c>
      <c r="V340" s="236">
        <v>0</v>
      </c>
      <c r="W340" s="237">
        <v>0</v>
      </c>
    </row>
    <row r="341" spans="1:23" x14ac:dyDescent="0.3">
      <c r="A341" s="189">
        <v>37103</v>
      </c>
      <c r="B341" s="180" t="s">
        <v>588</v>
      </c>
      <c r="C341" s="236">
        <v>0</v>
      </c>
      <c r="D341" s="236">
        <v>0</v>
      </c>
      <c r="E341" s="236">
        <v>0</v>
      </c>
      <c r="F341" s="236">
        <v>0</v>
      </c>
      <c r="G341" s="236">
        <v>0</v>
      </c>
      <c r="H341" s="236">
        <v>0</v>
      </c>
      <c r="I341" s="236">
        <v>0</v>
      </c>
      <c r="J341" s="237">
        <v>0</v>
      </c>
      <c r="K341" s="236">
        <v>0</v>
      </c>
      <c r="L341" s="236">
        <v>0</v>
      </c>
      <c r="M341" s="236">
        <v>0</v>
      </c>
      <c r="N341" s="236">
        <v>0</v>
      </c>
      <c r="O341" s="236">
        <v>0</v>
      </c>
      <c r="P341" s="236">
        <v>0</v>
      </c>
      <c r="Q341" s="236">
        <v>0</v>
      </c>
      <c r="R341" s="236">
        <v>0</v>
      </c>
      <c r="S341" s="236">
        <v>0</v>
      </c>
      <c r="T341" s="236">
        <v>0</v>
      </c>
      <c r="U341" s="236">
        <v>0</v>
      </c>
      <c r="V341" s="236">
        <v>0</v>
      </c>
      <c r="W341" s="237">
        <v>0</v>
      </c>
    </row>
    <row r="342" spans="1:23" ht="15" thickBot="1" x14ac:dyDescent="0.35">
      <c r="B342" s="228" t="s">
        <v>638</v>
      </c>
      <c r="C342" s="232">
        <v>0</v>
      </c>
      <c r="D342" s="232">
        <v>0</v>
      </c>
      <c r="E342" s="232">
        <v>0</v>
      </c>
      <c r="F342" s="232">
        <v>0</v>
      </c>
      <c r="G342" s="232">
        <v>0</v>
      </c>
      <c r="H342" s="232">
        <v>0</v>
      </c>
      <c r="I342" s="232">
        <v>0</v>
      </c>
      <c r="J342" s="233">
        <v>0</v>
      </c>
      <c r="K342" s="232">
        <v>0</v>
      </c>
      <c r="L342" s="232">
        <v>0</v>
      </c>
      <c r="M342" s="232">
        <v>0</v>
      </c>
      <c r="N342" s="232">
        <v>0</v>
      </c>
      <c r="O342" s="232">
        <v>0</v>
      </c>
      <c r="P342" s="232">
        <v>0</v>
      </c>
      <c r="Q342" s="232">
        <v>0</v>
      </c>
      <c r="R342" s="232">
        <v>0</v>
      </c>
      <c r="S342" s="232">
        <v>0</v>
      </c>
      <c r="T342" s="232">
        <v>0</v>
      </c>
      <c r="U342" s="232">
        <v>0</v>
      </c>
      <c r="V342" s="232">
        <v>0</v>
      </c>
      <c r="W342" s="233">
        <v>0</v>
      </c>
    </row>
    <row r="343" spans="1:23" ht="15" thickTop="1" x14ac:dyDescent="0.3">
      <c r="B343" s="228" t="s">
        <v>34</v>
      </c>
      <c r="C343" s="229">
        <v>0</v>
      </c>
      <c r="D343" s="229">
        <v>0</v>
      </c>
      <c r="E343" s="229">
        <v>0</v>
      </c>
      <c r="F343" s="229">
        <v>0</v>
      </c>
      <c r="G343" s="229">
        <v>0</v>
      </c>
      <c r="H343" s="229">
        <v>0</v>
      </c>
      <c r="I343" s="229">
        <v>0</v>
      </c>
      <c r="J343" s="230">
        <v>0</v>
      </c>
      <c r="K343" s="229">
        <v>0</v>
      </c>
      <c r="L343" s="229">
        <v>0</v>
      </c>
      <c r="M343" s="229">
        <v>0</v>
      </c>
      <c r="N343" s="231">
        <v>0</v>
      </c>
      <c r="O343" s="229">
        <v>0</v>
      </c>
      <c r="P343" s="229">
        <v>0</v>
      </c>
      <c r="Q343" s="229">
        <v>0</v>
      </c>
      <c r="R343" s="229">
        <v>0</v>
      </c>
      <c r="S343" s="229">
        <v>0</v>
      </c>
      <c r="T343" s="229">
        <v>0</v>
      </c>
      <c r="U343" s="229">
        <v>0</v>
      </c>
      <c r="V343" s="229">
        <v>0</v>
      </c>
      <c r="W343" s="230">
        <v>0</v>
      </c>
    </row>
    <row r="344" spans="1:23" x14ac:dyDescent="0.3">
      <c r="A344" s="1"/>
      <c r="B344" s="77"/>
      <c r="C344" s="79"/>
      <c r="D344" s="79"/>
      <c r="E344" s="79"/>
      <c r="F344" s="79"/>
      <c r="G344" s="79"/>
      <c r="H344" s="79"/>
      <c r="I344" s="79"/>
      <c r="J344" s="94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94"/>
    </row>
  </sheetData>
  <conditionalFormatting sqref="C331:I331">
    <cfRule type="cellIs" dxfId="36" priority="4" operator="notEqual">
      <formula>0</formula>
    </cfRule>
  </conditionalFormatting>
  <conditionalFormatting sqref="C334:W334">
    <cfRule type="cellIs" dxfId="35" priority="2" operator="notEqual">
      <formula>0</formula>
    </cfRule>
  </conditionalFormatting>
  <conditionalFormatting sqref="C343:W343">
    <cfRule type="cellIs" dxfId="34" priority="1" operator="notEqual">
      <formula>0</formula>
    </cfRule>
  </conditionalFormatting>
  <conditionalFormatting sqref="K331:V331">
    <cfRule type="cellIs" dxfId="33" priority="3" operator="notEqual">
      <formula>0</formula>
    </cfRule>
  </conditionalFormatting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0900C-EF1F-4200-AB9F-798731E96C5E}">
  <sheetPr codeName="Sheet35">
    <tabColor rgb="FF69D8FF"/>
  </sheetPr>
  <dimension ref="A1:CB306"/>
  <sheetViews>
    <sheetView zoomScale="80" zoomScaleNormal="80" workbookViewId="0">
      <pane xSplit="1" ySplit="8" topLeftCell="Z9" activePane="bottomRight" state="frozen"/>
      <selection pane="topRight" activeCell="M25" sqref="M25"/>
      <selection pane="bottomLeft" activeCell="M25" sqref="M25"/>
      <selection pane="bottomRight" activeCell="A5" sqref="A5"/>
    </sheetView>
  </sheetViews>
  <sheetFormatPr defaultColWidth="9" defaultRowHeight="13.2" x14ac:dyDescent="0.25"/>
  <cols>
    <col min="1" max="1" width="34.5546875" style="127" customWidth="1"/>
    <col min="2" max="2" width="20.33203125" style="122" hidden="1" customWidth="1"/>
    <col min="3" max="12" width="18.6640625" style="122" hidden="1" customWidth="1"/>
    <col min="13" max="25" width="19.33203125" style="122" hidden="1" customWidth="1"/>
    <col min="26" max="38" width="19.109375" style="122" bestFit="1" customWidth="1"/>
    <col min="39" max="74" width="17.6640625" style="122" hidden="1" customWidth="1"/>
    <col min="75" max="75" width="17.33203125" style="122" hidden="1" customWidth="1"/>
    <col min="76" max="76" width="18.6640625" style="122" hidden="1" customWidth="1"/>
    <col min="77" max="77" width="18.6640625" style="122" bestFit="1" customWidth="1"/>
    <col min="78" max="78" width="18.6640625" style="122" hidden="1" customWidth="1"/>
    <col min="79" max="79" width="17.6640625" style="122" hidden="1" customWidth="1"/>
    <col min="80" max="80" width="18.6640625" style="122" hidden="1" customWidth="1"/>
    <col min="81" max="16384" width="9" style="122"/>
  </cols>
  <sheetData>
    <row r="1" spans="1:80" ht="15.6" x14ac:dyDescent="0.3">
      <c r="A1" s="121" t="s">
        <v>696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</row>
    <row r="2" spans="1:80" ht="15.6" x14ac:dyDescent="0.3">
      <c r="A2" s="121" t="s">
        <v>697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</row>
    <row r="3" spans="1:80" ht="15.6" x14ac:dyDescent="0.3">
      <c r="A3" s="121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</row>
    <row r="4" spans="1:80" customFormat="1" ht="15.75" customHeight="1" x14ac:dyDescent="0.3">
      <c r="A4" s="124" t="s">
        <v>698</v>
      </c>
      <c r="B4" s="124"/>
      <c r="G4" s="221"/>
    </row>
    <row r="5" spans="1:80" customFormat="1" ht="15.75" customHeight="1" x14ac:dyDescent="0.3">
      <c r="A5" s="125"/>
    </row>
    <row r="6" spans="1:80" customFormat="1" ht="14.4" x14ac:dyDescent="0.3">
      <c r="B6" s="126">
        <v>2022</v>
      </c>
      <c r="C6" s="126">
        <v>2023</v>
      </c>
      <c r="D6" s="126">
        <v>2023</v>
      </c>
      <c r="E6" s="126">
        <v>2023</v>
      </c>
      <c r="F6" s="126">
        <v>2023</v>
      </c>
      <c r="G6" s="126">
        <v>2023</v>
      </c>
      <c r="H6" s="126">
        <v>2023</v>
      </c>
      <c r="I6" s="126">
        <v>2023</v>
      </c>
      <c r="J6" s="126">
        <v>2023</v>
      </c>
      <c r="K6" s="126">
        <v>2023</v>
      </c>
      <c r="L6" s="126">
        <v>2023</v>
      </c>
      <c r="M6" s="126">
        <v>2023</v>
      </c>
      <c r="N6" s="126">
        <v>2023</v>
      </c>
      <c r="O6" s="126">
        <v>2024</v>
      </c>
      <c r="P6" s="126">
        <v>2024</v>
      </c>
      <c r="Q6" s="126">
        <v>2024</v>
      </c>
      <c r="R6" s="126">
        <v>2024</v>
      </c>
      <c r="S6" s="126">
        <v>2024</v>
      </c>
      <c r="T6" s="126">
        <v>2024</v>
      </c>
      <c r="U6" s="126">
        <v>2024</v>
      </c>
      <c r="V6" s="126">
        <v>2024</v>
      </c>
      <c r="W6" s="126">
        <v>2024</v>
      </c>
      <c r="X6" s="126">
        <v>2024</v>
      </c>
      <c r="Y6" s="126">
        <v>2024</v>
      </c>
      <c r="Z6" s="126">
        <v>2024</v>
      </c>
      <c r="AA6" s="126">
        <v>2025</v>
      </c>
      <c r="AB6" s="126">
        <v>2025</v>
      </c>
      <c r="AC6" s="126">
        <v>2025</v>
      </c>
      <c r="AD6" s="126">
        <v>2025</v>
      </c>
      <c r="AE6" s="126">
        <v>2025</v>
      </c>
      <c r="AF6" s="126">
        <v>2025</v>
      </c>
      <c r="AG6" s="126">
        <v>2025</v>
      </c>
      <c r="AH6" s="126">
        <v>2025</v>
      </c>
      <c r="AI6" s="126">
        <v>2025</v>
      </c>
      <c r="AJ6" s="126">
        <v>2025</v>
      </c>
      <c r="AK6" s="126">
        <v>2025</v>
      </c>
      <c r="AL6" s="126">
        <v>2025</v>
      </c>
      <c r="AM6" s="126">
        <v>2026</v>
      </c>
      <c r="AN6" s="126">
        <v>2026</v>
      </c>
      <c r="AO6" s="126">
        <v>2026</v>
      </c>
      <c r="AP6" s="126">
        <v>2026</v>
      </c>
      <c r="AQ6" s="126">
        <v>2026</v>
      </c>
      <c r="AR6" s="126">
        <v>2026</v>
      </c>
      <c r="AS6" s="126">
        <v>2026</v>
      </c>
      <c r="AT6" s="126">
        <v>2026</v>
      </c>
      <c r="AU6" s="126">
        <v>2026</v>
      </c>
      <c r="AV6" s="126">
        <v>2026</v>
      </c>
      <c r="AW6" s="126">
        <v>2026</v>
      </c>
      <c r="AX6" s="126">
        <v>2026</v>
      </c>
      <c r="AY6" s="126">
        <v>2027</v>
      </c>
      <c r="AZ6" s="126">
        <v>2027</v>
      </c>
      <c r="BA6" s="126">
        <v>2027</v>
      </c>
      <c r="BB6" s="126">
        <v>2027</v>
      </c>
      <c r="BC6" s="126">
        <v>2027</v>
      </c>
      <c r="BD6" s="126">
        <v>2027</v>
      </c>
      <c r="BE6" s="126">
        <v>2027</v>
      </c>
      <c r="BF6" s="126">
        <v>2027</v>
      </c>
      <c r="BG6" s="126">
        <v>2027</v>
      </c>
      <c r="BH6" s="126">
        <v>2027</v>
      </c>
      <c r="BI6" s="126">
        <v>2027</v>
      </c>
      <c r="BJ6" s="126">
        <v>2027</v>
      </c>
      <c r="BK6" s="126">
        <v>2028</v>
      </c>
      <c r="BL6" s="126">
        <v>2028</v>
      </c>
      <c r="BM6" s="126">
        <v>2028</v>
      </c>
      <c r="BN6" s="126">
        <v>2028</v>
      </c>
      <c r="BO6" s="126">
        <v>2028</v>
      </c>
      <c r="BP6" s="126">
        <v>2028</v>
      </c>
      <c r="BQ6" s="126">
        <v>2028</v>
      </c>
      <c r="BR6" s="126">
        <v>2028</v>
      </c>
      <c r="BS6" s="126">
        <v>2028</v>
      </c>
      <c r="BT6" s="126">
        <v>2028</v>
      </c>
      <c r="BU6" s="126">
        <v>2028</v>
      </c>
      <c r="BV6" s="126">
        <v>2028</v>
      </c>
    </row>
    <row r="7" spans="1:80" x14ac:dyDescent="0.25">
      <c r="B7" s="126" t="s">
        <v>227</v>
      </c>
      <c r="C7" s="126" t="s">
        <v>228</v>
      </c>
      <c r="D7" s="126" t="s">
        <v>229</v>
      </c>
      <c r="E7" s="126" t="s">
        <v>230</v>
      </c>
      <c r="F7" s="126" t="s">
        <v>231</v>
      </c>
      <c r="G7" s="126" t="s">
        <v>232</v>
      </c>
      <c r="H7" s="126" t="s">
        <v>233</v>
      </c>
      <c r="I7" s="126" t="s">
        <v>234</v>
      </c>
      <c r="J7" s="126" t="s">
        <v>235</v>
      </c>
      <c r="K7" s="126" t="s">
        <v>236</v>
      </c>
      <c r="L7" s="126" t="s">
        <v>237</v>
      </c>
      <c r="M7" s="126" t="s">
        <v>238</v>
      </c>
      <c r="N7" s="126" t="s">
        <v>227</v>
      </c>
      <c r="O7" s="126" t="s">
        <v>228</v>
      </c>
      <c r="P7" s="126" t="s">
        <v>229</v>
      </c>
      <c r="Q7" s="126" t="s">
        <v>230</v>
      </c>
      <c r="R7" s="126" t="s">
        <v>231</v>
      </c>
      <c r="S7" s="126" t="s">
        <v>232</v>
      </c>
      <c r="T7" s="126" t="s">
        <v>233</v>
      </c>
      <c r="U7" s="126" t="s">
        <v>234</v>
      </c>
      <c r="V7" s="126" t="s">
        <v>235</v>
      </c>
      <c r="W7" s="126" t="s">
        <v>236</v>
      </c>
      <c r="X7" s="126" t="s">
        <v>237</v>
      </c>
      <c r="Y7" s="126" t="s">
        <v>238</v>
      </c>
      <c r="Z7" s="126" t="s">
        <v>227</v>
      </c>
      <c r="AA7" s="126" t="s">
        <v>228</v>
      </c>
      <c r="AB7" s="126" t="s">
        <v>229</v>
      </c>
      <c r="AC7" s="126" t="s">
        <v>230</v>
      </c>
      <c r="AD7" s="126" t="s">
        <v>231</v>
      </c>
      <c r="AE7" s="126" t="s">
        <v>232</v>
      </c>
      <c r="AF7" s="126" t="s">
        <v>233</v>
      </c>
      <c r="AG7" s="126" t="s">
        <v>234</v>
      </c>
      <c r="AH7" s="126" t="s">
        <v>235</v>
      </c>
      <c r="AI7" s="126" t="s">
        <v>236</v>
      </c>
      <c r="AJ7" s="126" t="s">
        <v>237</v>
      </c>
      <c r="AK7" s="126" t="s">
        <v>238</v>
      </c>
      <c r="AL7" s="126" t="s">
        <v>227</v>
      </c>
      <c r="AM7" s="126" t="s">
        <v>228</v>
      </c>
      <c r="AN7" s="126" t="s">
        <v>229</v>
      </c>
      <c r="AO7" s="126" t="s">
        <v>230</v>
      </c>
      <c r="AP7" s="126" t="s">
        <v>231</v>
      </c>
      <c r="AQ7" s="126" t="s">
        <v>232</v>
      </c>
      <c r="AR7" s="126" t="s">
        <v>233</v>
      </c>
      <c r="AS7" s="126" t="s">
        <v>234</v>
      </c>
      <c r="AT7" s="126" t="s">
        <v>235</v>
      </c>
      <c r="AU7" s="126" t="s">
        <v>236</v>
      </c>
      <c r="AV7" s="126" t="s">
        <v>237</v>
      </c>
      <c r="AW7" s="126" t="s">
        <v>238</v>
      </c>
      <c r="AX7" s="126" t="s">
        <v>227</v>
      </c>
      <c r="AY7" s="126" t="s">
        <v>228</v>
      </c>
      <c r="AZ7" s="126" t="s">
        <v>229</v>
      </c>
      <c r="BA7" s="126" t="s">
        <v>230</v>
      </c>
      <c r="BB7" s="126" t="s">
        <v>231</v>
      </c>
      <c r="BC7" s="126" t="s">
        <v>232</v>
      </c>
      <c r="BD7" s="126" t="s">
        <v>233</v>
      </c>
      <c r="BE7" s="126" t="s">
        <v>234</v>
      </c>
      <c r="BF7" s="126" t="s">
        <v>235</v>
      </c>
      <c r="BG7" s="126" t="s">
        <v>236</v>
      </c>
      <c r="BH7" s="126" t="s">
        <v>237</v>
      </c>
      <c r="BI7" s="126" t="s">
        <v>238</v>
      </c>
      <c r="BJ7" s="126" t="s">
        <v>227</v>
      </c>
      <c r="BK7" s="126" t="s">
        <v>228</v>
      </c>
      <c r="BL7" s="126" t="s">
        <v>229</v>
      </c>
      <c r="BM7" s="126" t="s">
        <v>230</v>
      </c>
      <c r="BN7" s="126" t="s">
        <v>231</v>
      </c>
      <c r="BO7" s="126" t="s">
        <v>232</v>
      </c>
      <c r="BP7" s="126" t="s">
        <v>233</v>
      </c>
      <c r="BQ7" s="126" t="s">
        <v>234</v>
      </c>
      <c r="BR7" s="126" t="s">
        <v>235</v>
      </c>
      <c r="BS7" s="126" t="s">
        <v>236</v>
      </c>
      <c r="BT7" s="126" t="s">
        <v>237</v>
      </c>
      <c r="BU7" s="126" t="s">
        <v>238</v>
      </c>
      <c r="BV7" s="126" t="s">
        <v>227</v>
      </c>
      <c r="BW7" s="128">
        <v>2023</v>
      </c>
      <c r="BX7" s="128">
        <v>2024</v>
      </c>
      <c r="BY7" s="128">
        <v>2025</v>
      </c>
      <c r="BZ7" s="128">
        <v>2026</v>
      </c>
      <c r="CA7" s="128">
        <v>2027</v>
      </c>
      <c r="CB7" s="128">
        <v>2028</v>
      </c>
    </row>
    <row r="8" spans="1:80" x14ac:dyDescent="0.25">
      <c r="A8" s="129" t="s">
        <v>699</v>
      </c>
      <c r="B8" s="130">
        <v>202212</v>
      </c>
      <c r="C8" s="130">
        <v>202301</v>
      </c>
      <c r="D8" s="130">
        <v>202302</v>
      </c>
      <c r="E8" s="130">
        <v>202303</v>
      </c>
      <c r="F8" s="130">
        <v>202304</v>
      </c>
      <c r="G8" s="130">
        <v>202305</v>
      </c>
      <c r="H8" s="130">
        <v>202306</v>
      </c>
      <c r="I8" s="130">
        <v>202307</v>
      </c>
      <c r="J8" s="130">
        <v>202308</v>
      </c>
      <c r="K8" s="130">
        <v>202309</v>
      </c>
      <c r="L8" s="130">
        <v>202310</v>
      </c>
      <c r="M8" s="130">
        <v>202311</v>
      </c>
      <c r="N8" s="130">
        <v>202312</v>
      </c>
      <c r="O8" s="130">
        <v>202401</v>
      </c>
      <c r="P8" s="130">
        <v>202402</v>
      </c>
      <c r="Q8" s="130">
        <v>202403</v>
      </c>
      <c r="R8" s="130">
        <v>202404</v>
      </c>
      <c r="S8" s="130">
        <v>202405</v>
      </c>
      <c r="T8" s="130">
        <v>202406</v>
      </c>
      <c r="U8" s="130">
        <v>202407</v>
      </c>
      <c r="V8" s="130">
        <v>202408</v>
      </c>
      <c r="W8" s="130">
        <v>202409</v>
      </c>
      <c r="X8" s="130">
        <v>202410</v>
      </c>
      <c r="Y8" s="130">
        <v>202411</v>
      </c>
      <c r="Z8" s="130">
        <v>202412</v>
      </c>
      <c r="AA8" s="130">
        <v>202501</v>
      </c>
      <c r="AB8" s="130">
        <v>202502</v>
      </c>
      <c r="AC8" s="130">
        <v>202503</v>
      </c>
      <c r="AD8" s="130">
        <v>202504</v>
      </c>
      <c r="AE8" s="130">
        <v>202505</v>
      </c>
      <c r="AF8" s="130">
        <v>202506</v>
      </c>
      <c r="AG8" s="130">
        <v>202507</v>
      </c>
      <c r="AH8" s="130">
        <v>202508</v>
      </c>
      <c r="AI8" s="130">
        <v>202509</v>
      </c>
      <c r="AJ8" s="130">
        <v>202510</v>
      </c>
      <c r="AK8" s="130">
        <v>202511</v>
      </c>
      <c r="AL8" s="130">
        <v>202512</v>
      </c>
      <c r="AM8" s="130">
        <v>202601</v>
      </c>
      <c r="AN8" s="130">
        <v>202602</v>
      </c>
      <c r="AO8" s="130">
        <v>202603</v>
      </c>
      <c r="AP8" s="130">
        <v>202604</v>
      </c>
      <c r="AQ8" s="130">
        <v>202605</v>
      </c>
      <c r="AR8" s="130">
        <v>202606</v>
      </c>
      <c r="AS8" s="130">
        <v>202607</v>
      </c>
      <c r="AT8" s="130">
        <v>202608</v>
      </c>
      <c r="AU8" s="130">
        <v>202609</v>
      </c>
      <c r="AV8" s="130">
        <v>202610</v>
      </c>
      <c r="AW8" s="130">
        <v>202611</v>
      </c>
      <c r="AX8" s="130">
        <v>202612</v>
      </c>
      <c r="AY8" s="130">
        <v>202701</v>
      </c>
      <c r="AZ8" s="130">
        <v>202702</v>
      </c>
      <c r="BA8" s="130">
        <v>202703</v>
      </c>
      <c r="BB8" s="130">
        <v>202704</v>
      </c>
      <c r="BC8" s="130">
        <v>202705</v>
      </c>
      <c r="BD8" s="130">
        <v>202706</v>
      </c>
      <c r="BE8" s="130">
        <v>202707</v>
      </c>
      <c r="BF8" s="130">
        <v>202708</v>
      </c>
      <c r="BG8" s="130">
        <v>202709</v>
      </c>
      <c r="BH8" s="130">
        <v>202710</v>
      </c>
      <c r="BI8" s="130">
        <v>202711</v>
      </c>
      <c r="BJ8" s="130">
        <v>202712</v>
      </c>
      <c r="BK8" s="130">
        <v>202801</v>
      </c>
      <c r="BL8" s="130">
        <v>202802</v>
      </c>
      <c r="BM8" s="130">
        <v>202803</v>
      </c>
      <c r="BN8" s="130">
        <v>202804</v>
      </c>
      <c r="BO8" s="130">
        <v>202805</v>
      </c>
      <c r="BP8" s="130">
        <v>202806</v>
      </c>
      <c r="BQ8" s="130">
        <v>202807</v>
      </c>
      <c r="BR8" s="130">
        <v>202808</v>
      </c>
      <c r="BS8" s="130">
        <v>202809</v>
      </c>
      <c r="BT8" s="130">
        <v>202810</v>
      </c>
      <c r="BU8" s="130">
        <v>202811</v>
      </c>
      <c r="BV8" s="130">
        <v>202812</v>
      </c>
      <c r="BW8" s="131" t="s">
        <v>671</v>
      </c>
      <c r="BX8" s="131" t="s">
        <v>671</v>
      </c>
      <c r="BY8" s="131" t="s">
        <v>671</v>
      </c>
      <c r="BZ8" s="131" t="s">
        <v>671</v>
      </c>
      <c r="CA8" s="131" t="s">
        <v>671</v>
      </c>
      <c r="CB8" s="131" t="s">
        <v>671</v>
      </c>
    </row>
    <row r="9" spans="1:80" x14ac:dyDescent="0.25">
      <c r="A9" s="132">
        <v>1010000</v>
      </c>
      <c r="B9" s="133" t="s">
        <v>700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</row>
    <row r="10" spans="1:80" x14ac:dyDescent="0.25">
      <c r="A10" s="135" t="s">
        <v>701</v>
      </c>
      <c r="B10" s="91"/>
      <c r="C10" s="91">
        <v>10039841645.940001</v>
      </c>
      <c r="D10" s="91">
        <v>10051217021.440001</v>
      </c>
      <c r="E10" s="91">
        <v>10059089037.889999</v>
      </c>
      <c r="F10" s="91">
        <v>10085877637.4</v>
      </c>
      <c r="G10" s="91">
        <v>10107781525.780001</v>
      </c>
      <c r="H10" s="91">
        <v>10117136077.450001</v>
      </c>
      <c r="I10" s="91">
        <v>10177335824.93</v>
      </c>
      <c r="J10" s="91">
        <v>10186923941.219999</v>
      </c>
      <c r="K10" s="91">
        <v>10226671445.120001</v>
      </c>
      <c r="L10" s="91">
        <v>10276653729.27</v>
      </c>
      <c r="M10" s="91">
        <v>10317435622.68</v>
      </c>
      <c r="N10" s="91">
        <v>10365026128.49</v>
      </c>
      <c r="O10" s="91">
        <v>10414173451.530001</v>
      </c>
      <c r="P10" s="91">
        <v>10489209833.700001</v>
      </c>
      <c r="Q10" s="91">
        <v>10590717314.809999</v>
      </c>
      <c r="R10" s="91">
        <v>10727421506.360001</v>
      </c>
      <c r="S10" s="91">
        <v>10805506158.35</v>
      </c>
      <c r="T10" s="91">
        <v>10908822882.139999</v>
      </c>
      <c r="U10" s="91">
        <v>10983505941.58</v>
      </c>
      <c r="V10" s="91">
        <v>11018179664.860001</v>
      </c>
      <c r="W10" s="91">
        <v>11066612281.309999</v>
      </c>
      <c r="X10" s="91">
        <v>11142033320.9</v>
      </c>
      <c r="Y10" s="91">
        <v>11190117298.91</v>
      </c>
      <c r="Z10" s="91">
        <v>11224551924.290001</v>
      </c>
      <c r="AA10" s="91">
        <v>11533012185.780001</v>
      </c>
      <c r="AB10" s="91">
        <v>11571960811.700001</v>
      </c>
      <c r="AC10" s="91">
        <v>11646604827.530001</v>
      </c>
      <c r="AD10" s="91">
        <v>11699312509.530001</v>
      </c>
      <c r="AE10" s="91">
        <v>11931074032.540001</v>
      </c>
      <c r="AF10" s="91">
        <v>12227843933.66</v>
      </c>
      <c r="AG10" s="91">
        <v>12620506628.41</v>
      </c>
      <c r="AH10" s="91">
        <v>12677288185.309999</v>
      </c>
      <c r="AI10" s="91">
        <v>12742732677.700001</v>
      </c>
      <c r="AJ10" s="91">
        <v>12812126338.200001</v>
      </c>
      <c r="AK10" s="91">
        <v>12880285225.1</v>
      </c>
      <c r="AL10" s="91">
        <v>12922495913.620001</v>
      </c>
      <c r="AM10" s="91">
        <v>13336395117.290001</v>
      </c>
      <c r="AN10" s="91">
        <v>13361622066.25</v>
      </c>
      <c r="AO10" s="91">
        <v>13393753879.27</v>
      </c>
      <c r="AP10" s="91">
        <v>13436386100.76</v>
      </c>
      <c r="AQ10" s="91">
        <v>13472204351.93</v>
      </c>
      <c r="AR10" s="91">
        <v>13616338700.360001</v>
      </c>
      <c r="AS10" s="91">
        <v>13728427564.040001</v>
      </c>
      <c r="AT10" s="91">
        <v>13792917010.549999</v>
      </c>
      <c r="AU10" s="91">
        <v>13824782354.68</v>
      </c>
      <c r="AV10" s="91">
        <v>13988869660.809999</v>
      </c>
      <c r="AW10" s="91">
        <v>14029229536.379999</v>
      </c>
      <c r="AX10" s="91">
        <v>14072571242.75</v>
      </c>
      <c r="AY10" s="91">
        <v>14713658694.959999</v>
      </c>
      <c r="AZ10" s="91">
        <v>14772700538.969999</v>
      </c>
      <c r="BA10" s="91">
        <v>14804942355.4</v>
      </c>
      <c r="BB10" s="91">
        <v>14868429038.6</v>
      </c>
      <c r="BC10" s="91">
        <v>14904980263.09</v>
      </c>
      <c r="BD10" s="91">
        <v>14941482154.129999</v>
      </c>
      <c r="BE10" s="91">
        <v>15036446118.299999</v>
      </c>
      <c r="BF10" s="91">
        <v>15074725832.370001</v>
      </c>
      <c r="BG10" s="91">
        <v>15095520962.93</v>
      </c>
      <c r="BH10" s="91">
        <v>15216653550.83</v>
      </c>
      <c r="BI10" s="91">
        <v>15255230961.309999</v>
      </c>
      <c r="BJ10" s="91">
        <v>15297606083.370001</v>
      </c>
      <c r="BK10" s="91">
        <v>15827761037.35</v>
      </c>
      <c r="BL10" s="91">
        <v>15856563556.1</v>
      </c>
      <c r="BM10" s="91">
        <v>15890429783.690001</v>
      </c>
      <c r="BN10" s="91">
        <v>15926241274.200001</v>
      </c>
      <c r="BO10" s="91">
        <v>15959111624</v>
      </c>
      <c r="BP10" s="91">
        <v>15994579166.25</v>
      </c>
      <c r="BQ10" s="91">
        <v>16030575595.52</v>
      </c>
      <c r="BR10" s="91">
        <v>16066376582.559999</v>
      </c>
      <c r="BS10" s="91">
        <v>16099604850.15</v>
      </c>
      <c r="BT10" s="91">
        <v>16437422215.83</v>
      </c>
      <c r="BU10" s="91">
        <v>16485804403.860001</v>
      </c>
      <c r="BV10" s="91">
        <v>16535828410.379999</v>
      </c>
      <c r="BW10" s="91"/>
      <c r="BX10" s="91"/>
      <c r="BY10" s="91"/>
      <c r="BZ10" s="91"/>
      <c r="CA10" s="91"/>
      <c r="CB10" s="91"/>
    </row>
    <row r="11" spans="1:80" x14ac:dyDescent="0.25">
      <c r="A11" s="135" t="s">
        <v>673</v>
      </c>
      <c r="B11" s="91"/>
      <c r="C11" s="91">
        <v>19503036.25</v>
      </c>
      <c r="D11" s="91">
        <v>23005770.449999999</v>
      </c>
      <c r="E11" s="91">
        <v>56372560.409999996</v>
      </c>
      <c r="F11" s="91">
        <v>27200671.300000001</v>
      </c>
      <c r="G11" s="91">
        <v>15648136.93</v>
      </c>
      <c r="H11" s="91">
        <v>65934229.640000001</v>
      </c>
      <c r="I11" s="91">
        <v>12905274.33</v>
      </c>
      <c r="J11" s="91">
        <v>47348202.240000002</v>
      </c>
      <c r="K11" s="91">
        <v>55727348.789999999</v>
      </c>
      <c r="L11" s="91">
        <v>54825891.210000001</v>
      </c>
      <c r="M11" s="91">
        <v>54989104.899999999</v>
      </c>
      <c r="N11" s="91">
        <v>59580319.560000002</v>
      </c>
      <c r="O11" s="91">
        <v>90086781.349999994</v>
      </c>
      <c r="P11" s="91">
        <v>118362685.48999998</v>
      </c>
      <c r="Q11" s="91">
        <v>157696863.63</v>
      </c>
      <c r="R11" s="91">
        <v>90416944.11999999</v>
      </c>
      <c r="S11" s="91">
        <v>134454071.17000002</v>
      </c>
      <c r="T11" s="91">
        <v>86087143.51000002</v>
      </c>
      <c r="U11" s="91">
        <v>44470002.579999998</v>
      </c>
      <c r="V11" s="91">
        <v>56909120.540000007</v>
      </c>
      <c r="W11" s="91">
        <v>83517304.690000013</v>
      </c>
      <c r="X11" s="91">
        <v>53971489.76000002</v>
      </c>
      <c r="Y11" s="91">
        <v>39401096.13000001</v>
      </c>
      <c r="Z11" s="91">
        <v>326647953.01000005</v>
      </c>
      <c r="AA11" s="91">
        <v>53620040.530000001</v>
      </c>
      <c r="AB11" s="91">
        <v>80291624.420000002</v>
      </c>
      <c r="AC11" s="91">
        <v>62475146.760000005</v>
      </c>
      <c r="AD11" s="91">
        <v>239367723.81999993</v>
      </c>
      <c r="AE11" s="91">
        <v>322993774.06999999</v>
      </c>
      <c r="AF11" s="91">
        <v>403070005.63000005</v>
      </c>
      <c r="AG11" s="91">
        <v>65723300.960000001</v>
      </c>
      <c r="AH11" s="91">
        <v>72307741.280000001</v>
      </c>
      <c r="AI11" s="91">
        <v>77901743.360000029</v>
      </c>
      <c r="AJ11" s="91">
        <v>84968252.810000017</v>
      </c>
      <c r="AK11" s="91">
        <v>50720320.030000009</v>
      </c>
      <c r="AL11" s="91">
        <v>440146824.63000005</v>
      </c>
      <c r="AM11" s="91">
        <v>44673416.979999982</v>
      </c>
      <c r="AN11" s="91">
        <v>41728939.93999999</v>
      </c>
      <c r="AO11" s="91">
        <v>49339692.449999973</v>
      </c>
      <c r="AP11" s="91">
        <v>42654208.709999986</v>
      </c>
      <c r="AQ11" s="91">
        <v>164635197.56999996</v>
      </c>
      <c r="AR11" s="91">
        <v>125913573.78999995</v>
      </c>
      <c r="AS11" s="91">
        <v>72031213.109999985</v>
      </c>
      <c r="AT11" s="91">
        <v>42225093.799999982</v>
      </c>
      <c r="AU11" s="91">
        <v>177381664.81999996</v>
      </c>
      <c r="AV11" s="91">
        <v>49322547.419999972</v>
      </c>
      <c r="AW11" s="91">
        <v>50240281.279999986</v>
      </c>
      <c r="AX11" s="91">
        <v>668746800.49999988</v>
      </c>
      <c r="AY11" s="91">
        <v>70807865.920000032</v>
      </c>
      <c r="AZ11" s="91">
        <v>41981443.729999982</v>
      </c>
      <c r="BA11" s="91">
        <v>73485032.739999995</v>
      </c>
      <c r="BB11" s="91">
        <v>43293267.509999998</v>
      </c>
      <c r="BC11" s="91">
        <v>42885767.510000005</v>
      </c>
      <c r="BD11" s="91">
        <v>106470381.23999999</v>
      </c>
      <c r="BE11" s="91">
        <v>50040772.600000009</v>
      </c>
      <c r="BF11" s="91">
        <v>44036588.400000006</v>
      </c>
      <c r="BG11" s="91">
        <v>133723797.31</v>
      </c>
      <c r="BH11" s="91">
        <v>46187912.490000002</v>
      </c>
      <c r="BI11" s="91">
        <v>51375412.480000004</v>
      </c>
      <c r="BJ11" s="91">
        <v>562318098.92999995</v>
      </c>
      <c r="BK11" s="91">
        <v>48601095.600000009</v>
      </c>
      <c r="BL11" s="91">
        <v>42388931.440000013</v>
      </c>
      <c r="BM11" s="91">
        <v>42425803.660000011</v>
      </c>
      <c r="BN11" s="91">
        <v>41403228.360000007</v>
      </c>
      <c r="BO11" s="91">
        <v>41916403.360000007</v>
      </c>
      <c r="BP11" s="91">
        <v>42878341.370000005</v>
      </c>
      <c r="BQ11" s="91">
        <v>41932929.069999993</v>
      </c>
      <c r="BR11" s="91">
        <v>41888953.359999999</v>
      </c>
      <c r="BS11" s="91">
        <v>354922290.81999999</v>
      </c>
      <c r="BT11" s="91">
        <v>55041123.679999992</v>
      </c>
      <c r="BU11" s="91">
        <v>57001010.759999983</v>
      </c>
      <c r="BV11" s="91">
        <v>625402209.63999999</v>
      </c>
      <c r="BW11" s="91">
        <v>493040546.00999999</v>
      </c>
      <c r="BX11" s="91">
        <v>1282021455.98</v>
      </c>
      <c r="BY11" s="91">
        <v>1953586498.3000002</v>
      </c>
      <c r="BZ11" s="91">
        <v>1528892630.3699994</v>
      </c>
      <c r="CA11" s="91">
        <v>1266606340.8600001</v>
      </c>
      <c r="CB11" s="91">
        <v>1435802321.1199999</v>
      </c>
    </row>
    <row r="12" spans="1:80" x14ac:dyDescent="0.25">
      <c r="A12" s="135" t="s">
        <v>644</v>
      </c>
      <c r="B12" s="91"/>
      <c r="C12" s="91">
        <v>-8127660.75</v>
      </c>
      <c r="D12" s="91">
        <v>-15133753.999999998</v>
      </c>
      <c r="E12" s="91">
        <v>-29583960.900000002</v>
      </c>
      <c r="F12" s="91">
        <v>-5296782.92</v>
      </c>
      <c r="G12" s="91">
        <v>-6293585.2599999998</v>
      </c>
      <c r="H12" s="91">
        <v>-5734482.1599999992</v>
      </c>
      <c r="I12" s="91">
        <v>-3710755.4699999997</v>
      </c>
      <c r="J12" s="91">
        <v>-7600698.3399999999</v>
      </c>
      <c r="K12" s="91">
        <v>-5930851.0100000007</v>
      </c>
      <c r="L12" s="91">
        <v>-14043997.800000001</v>
      </c>
      <c r="M12" s="91">
        <v>-7398599.0899999999</v>
      </c>
      <c r="N12" s="91">
        <v>-10432996.519999998</v>
      </c>
      <c r="O12" s="91">
        <v>-15050399.179999998</v>
      </c>
      <c r="P12" s="91">
        <v>-16855204.379999999</v>
      </c>
      <c r="Q12" s="91">
        <v>-20992672.080000002</v>
      </c>
      <c r="R12" s="91">
        <v>-12332292.130000001</v>
      </c>
      <c r="S12" s="91">
        <v>-31137347.380000006</v>
      </c>
      <c r="T12" s="91">
        <v>-11815155.129999999</v>
      </c>
      <c r="U12" s="91">
        <v>-9796279.3000000007</v>
      </c>
      <c r="V12" s="91">
        <v>-8476504.0899999999</v>
      </c>
      <c r="W12" s="91">
        <v>-8096265.1000000006</v>
      </c>
      <c r="X12" s="91">
        <v>-5887511.75</v>
      </c>
      <c r="Y12" s="91">
        <v>-4966470.75</v>
      </c>
      <c r="Z12" s="91">
        <v>-18187691.52</v>
      </c>
      <c r="AA12" s="91">
        <v>-14671414.609999999</v>
      </c>
      <c r="AB12" s="91">
        <v>-5647608.5900000008</v>
      </c>
      <c r="AC12" s="91">
        <v>-9767464.7600000016</v>
      </c>
      <c r="AD12" s="91">
        <v>-7606200.8100000005</v>
      </c>
      <c r="AE12" s="91">
        <v>-26223872.949999992</v>
      </c>
      <c r="AF12" s="91">
        <v>-10407310.880000001</v>
      </c>
      <c r="AG12" s="91">
        <v>-8941744.0600000005</v>
      </c>
      <c r="AH12" s="91">
        <v>-6863248.8899999997</v>
      </c>
      <c r="AI12" s="91">
        <v>-8508082.8599999994</v>
      </c>
      <c r="AJ12" s="91">
        <v>-16809365.91</v>
      </c>
      <c r="AK12" s="91">
        <v>-8509631.5099999998</v>
      </c>
      <c r="AL12" s="91">
        <v>-26247620.960000005</v>
      </c>
      <c r="AM12" s="91">
        <v>-19446468.02</v>
      </c>
      <c r="AN12" s="91">
        <v>-9597126.9199999999</v>
      </c>
      <c r="AO12" s="91">
        <v>-6707470.9600000009</v>
      </c>
      <c r="AP12" s="91">
        <v>-6835957.54</v>
      </c>
      <c r="AQ12" s="91">
        <v>-20500849.140000001</v>
      </c>
      <c r="AR12" s="91">
        <v>-13824710.109999999</v>
      </c>
      <c r="AS12" s="91">
        <v>-7541766.5999999996</v>
      </c>
      <c r="AT12" s="91">
        <v>-10359749.67</v>
      </c>
      <c r="AU12" s="91">
        <v>-13294358.690000001</v>
      </c>
      <c r="AV12" s="91">
        <v>-8962671.8500000015</v>
      </c>
      <c r="AW12" s="91">
        <v>-6898574.9100000001</v>
      </c>
      <c r="AX12" s="91">
        <v>-27659348.289999999</v>
      </c>
      <c r="AY12" s="91">
        <v>-11766021.91</v>
      </c>
      <c r="AZ12" s="91">
        <v>-9739627.2999999989</v>
      </c>
      <c r="BA12" s="91">
        <v>-9998349.540000001</v>
      </c>
      <c r="BB12" s="91">
        <v>-6742043.0199999996</v>
      </c>
      <c r="BC12" s="91">
        <v>-6383876.4700000007</v>
      </c>
      <c r="BD12" s="91">
        <v>-11506417.07</v>
      </c>
      <c r="BE12" s="91">
        <v>-11761058.530000001</v>
      </c>
      <c r="BF12" s="91">
        <v>-23241457.84</v>
      </c>
      <c r="BG12" s="91">
        <v>-12591209.409999998</v>
      </c>
      <c r="BH12" s="91">
        <v>-7610502.0099999998</v>
      </c>
      <c r="BI12" s="91">
        <v>-9000290.4199999999</v>
      </c>
      <c r="BJ12" s="91">
        <v>-32163144.949999999</v>
      </c>
      <c r="BK12" s="91">
        <v>-19798576.850000001</v>
      </c>
      <c r="BL12" s="91">
        <v>-8522703.8499999996</v>
      </c>
      <c r="BM12" s="91">
        <v>-6614313.1500000004</v>
      </c>
      <c r="BN12" s="91">
        <v>-8532878.5599999987</v>
      </c>
      <c r="BO12" s="91">
        <v>-6448861.1099999994</v>
      </c>
      <c r="BP12" s="91">
        <v>-6881912.0999999987</v>
      </c>
      <c r="BQ12" s="91">
        <v>-6131942.0299999993</v>
      </c>
      <c r="BR12" s="91">
        <v>-8660685.7699999996</v>
      </c>
      <c r="BS12" s="91">
        <v>-17104925.140000001</v>
      </c>
      <c r="BT12" s="91">
        <v>-6658935.6499999994</v>
      </c>
      <c r="BU12" s="91">
        <v>-6977004.2400000002</v>
      </c>
      <c r="BV12" s="91">
        <v>-28927262.23</v>
      </c>
      <c r="BW12" s="91">
        <v>-119288124.22000001</v>
      </c>
      <c r="BX12" s="91">
        <v>-163593792.79000002</v>
      </c>
      <c r="BY12" s="91">
        <v>-150203566.78999999</v>
      </c>
      <c r="BZ12" s="91">
        <v>-151629052.69999999</v>
      </c>
      <c r="CA12" s="91">
        <v>-152503998.47</v>
      </c>
      <c r="CB12" s="91">
        <v>-131260000.68000001</v>
      </c>
    </row>
    <row r="13" spans="1:80" x14ac:dyDescent="0.25">
      <c r="A13" s="135" t="s">
        <v>674</v>
      </c>
      <c r="B13" s="91"/>
      <c r="C13" s="91">
        <v>0</v>
      </c>
      <c r="D13" s="91">
        <v>0</v>
      </c>
      <c r="E13" s="91">
        <v>9.4587448984384537E-11</v>
      </c>
      <c r="F13" s="91">
        <v>0</v>
      </c>
      <c r="G13" s="91">
        <v>0</v>
      </c>
      <c r="H13" s="91">
        <v>-2.6921043172478676E-10</v>
      </c>
      <c r="I13" s="91">
        <v>0</v>
      </c>
      <c r="J13" s="91">
        <v>0</v>
      </c>
      <c r="K13" s="91">
        <v>-4.3655745685100555E-11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  <c r="T13" s="91">
        <v>0</v>
      </c>
      <c r="U13" s="91">
        <v>0</v>
      </c>
      <c r="V13" s="91">
        <v>0</v>
      </c>
      <c r="W13" s="91">
        <v>0</v>
      </c>
      <c r="X13" s="91">
        <v>0</v>
      </c>
      <c r="Y13" s="91">
        <v>0</v>
      </c>
      <c r="Z13" s="91">
        <v>0</v>
      </c>
      <c r="AA13" s="91">
        <v>0</v>
      </c>
      <c r="AB13" s="91">
        <v>0</v>
      </c>
      <c r="AC13" s="91">
        <v>0</v>
      </c>
      <c r="AD13" s="91">
        <v>0</v>
      </c>
      <c r="AE13" s="91">
        <v>0</v>
      </c>
      <c r="AF13" s="91">
        <v>0</v>
      </c>
      <c r="AG13" s="91">
        <v>0</v>
      </c>
      <c r="AH13" s="91">
        <v>0</v>
      </c>
      <c r="AI13" s="91">
        <v>0</v>
      </c>
      <c r="AJ13" s="91">
        <v>0</v>
      </c>
      <c r="AK13" s="91">
        <v>0</v>
      </c>
      <c r="AL13" s="91">
        <v>0</v>
      </c>
      <c r="AM13" s="91">
        <v>0</v>
      </c>
      <c r="AN13" s="91">
        <v>0</v>
      </c>
      <c r="AO13" s="91">
        <v>0</v>
      </c>
      <c r="AP13" s="91">
        <v>0</v>
      </c>
      <c r="AQ13" s="91">
        <v>0</v>
      </c>
      <c r="AR13" s="91">
        <v>0</v>
      </c>
      <c r="AS13" s="91">
        <v>0</v>
      </c>
      <c r="AT13" s="91">
        <v>0</v>
      </c>
      <c r="AU13" s="91">
        <v>0</v>
      </c>
      <c r="AV13" s="91">
        <v>0</v>
      </c>
      <c r="AW13" s="91">
        <v>0</v>
      </c>
      <c r="AX13" s="91">
        <v>0</v>
      </c>
      <c r="AY13" s="91">
        <v>0</v>
      </c>
      <c r="AZ13" s="91">
        <v>0</v>
      </c>
      <c r="BA13" s="91">
        <v>0</v>
      </c>
      <c r="BB13" s="91">
        <v>0</v>
      </c>
      <c r="BC13" s="91">
        <v>0</v>
      </c>
      <c r="BD13" s="91">
        <v>0</v>
      </c>
      <c r="BE13" s="91">
        <v>0</v>
      </c>
      <c r="BF13" s="91">
        <v>0</v>
      </c>
      <c r="BG13" s="91">
        <v>0</v>
      </c>
      <c r="BH13" s="91">
        <v>0</v>
      </c>
      <c r="BI13" s="91">
        <v>0</v>
      </c>
      <c r="BJ13" s="91">
        <v>0</v>
      </c>
      <c r="BK13" s="91">
        <v>0</v>
      </c>
      <c r="BL13" s="91">
        <v>0</v>
      </c>
      <c r="BM13" s="91">
        <v>0</v>
      </c>
      <c r="BN13" s="91">
        <v>0</v>
      </c>
      <c r="BO13" s="91">
        <v>0</v>
      </c>
      <c r="BP13" s="91">
        <v>0</v>
      </c>
      <c r="BQ13" s="91">
        <v>0</v>
      </c>
      <c r="BR13" s="91">
        <v>0</v>
      </c>
      <c r="BS13" s="91">
        <v>0</v>
      </c>
      <c r="BT13" s="91">
        <v>0</v>
      </c>
      <c r="BU13" s="91">
        <v>0</v>
      </c>
      <c r="BV13" s="91">
        <v>0</v>
      </c>
      <c r="BW13" s="91">
        <v>-2.1827872842550278E-10</v>
      </c>
      <c r="BX13" s="91">
        <v>0</v>
      </c>
      <c r="BY13" s="91">
        <v>0</v>
      </c>
      <c r="BZ13" s="91">
        <v>0</v>
      </c>
      <c r="CA13" s="91">
        <v>0</v>
      </c>
      <c r="CB13" s="91">
        <v>0</v>
      </c>
    </row>
    <row r="14" spans="1:80" x14ac:dyDescent="0.25">
      <c r="A14" s="136" t="s">
        <v>702</v>
      </c>
      <c r="B14" s="137"/>
      <c r="C14" s="91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393597.43</v>
      </c>
      <c r="J14" s="91">
        <v>0</v>
      </c>
      <c r="K14" s="91">
        <v>185786.37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411071.06</v>
      </c>
      <c r="U14" s="91">
        <v>0</v>
      </c>
      <c r="V14" s="91">
        <v>0</v>
      </c>
      <c r="W14" s="91">
        <v>0</v>
      </c>
      <c r="X14" s="91">
        <v>0</v>
      </c>
      <c r="Y14" s="91">
        <v>0</v>
      </c>
      <c r="Z14" s="91">
        <v>0</v>
      </c>
      <c r="AA14" s="91">
        <v>0</v>
      </c>
      <c r="AB14" s="91">
        <v>0</v>
      </c>
      <c r="AC14" s="91">
        <v>0</v>
      </c>
      <c r="AD14" s="91">
        <v>0</v>
      </c>
      <c r="AE14" s="91">
        <v>0</v>
      </c>
      <c r="AF14" s="91">
        <v>0</v>
      </c>
      <c r="AG14" s="91">
        <v>0</v>
      </c>
      <c r="AH14" s="91">
        <v>0</v>
      </c>
      <c r="AI14" s="91">
        <v>0</v>
      </c>
      <c r="AJ14" s="91">
        <v>0</v>
      </c>
      <c r="AK14" s="91">
        <v>0</v>
      </c>
      <c r="AL14" s="91">
        <v>0</v>
      </c>
      <c r="AM14" s="91">
        <v>0</v>
      </c>
      <c r="AN14" s="91">
        <v>0</v>
      </c>
      <c r="AO14" s="91">
        <v>0</v>
      </c>
      <c r="AP14" s="91">
        <v>0</v>
      </c>
      <c r="AQ14" s="91">
        <v>0</v>
      </c>
      <c r="AR14" s="91">
        <v>0</v>
      </c>
      <c r="AS14" s="91">
        <v>0</v>
      </c>
      <c r="AT14" s="91">
        <v>0</v>
      </c>
      <c r="AU14" s="91">
        <v>0</v>
      </c>
      <c r="AV14" s="91">
        <v>0</v>
      </c>
      <c r="AW14" s="91">
        <v>0</v>
      </c>
      <c r="AX14" s="91">
        <v>0</v>
      </c>
      <c r="AY14" s="91">
        <v>0</v>
      </c>
      <c r="AZ14" s="91">
        <v>0</v>
      </c>
      <c r="BA14" s="91">
        <v>0</v>
      </c>
      <c r="BB14" s="91">
        <v>0</v>
      </c>
      <c r="BC14" s="91">
        <v>0</v>
      </c>
      <c r="BD14" s="91">
        <v>0</v>
      </c>
      <c r="BE14" s="91">
        <v>0</v>
      </c>
      <c r="BF14" s="91">
        <v>0</v>
      </c>
      <c r="BG14" s="91">
        <v>0</v>
      </c>
      <c r="BH14" s="91">
        <v>0</v>
      </c>
      <c r="BI14" s="91">
        <v>0</v>
      </c>
      <c r="BJ14" s="91">
        <v>0</v>
      </c>
      <c r="BK14" s="91">
        <v>0</v>
      </c>
      <c r="BL14" s="91">
        <v>0</v>
      </c>
      <c r="BM14" s="91">
        <v>0</v>
      </c>
      <c r="BN14" s="91">
        <v>0</v>
      </c>
      <c r="BO14" s="91">
        <v>0</v>
      </c>
      <c r="BP14" s="91">
        <v>0</v>
      </c>
      <c r="BQ14" s="91">
        <v>0</v>
      </c>
      <c r="BR14" s="91">
        <v>0</v>
      </c>
      <c r="BS14" s="91">
        <v>0</v>
      </c>
      <c r="BT14" s="91">
        <v>0</v>
      </c>
      <c r="BU14" s="91">
        <v>0</v>
      </c>
      <c r="BV14" s="91">
        <v>0</v>
      </c>
      <c r="BW14" s="91">
        <v>579383.80000000005</v>
      </c>
      <c r="BX14" s="91">
        <v>411071.06</v>
      </c>
      <c r="BY14" s="91">
        <v>0</v>
      </c>
      <c r="BZ14" s="91">
        <v>0</v>
      </c>
      <c r="CA14" s="91">
        <v>0</v>
      </c>
      <c r="CB14" s="91">
        <v>0</v>
      </c>
    </row>
    <row r="15" spans="1:80" x14ac:dyDescent="0.25">
      <c r="A15" s="138" t="s">
        <v>314</v>
      </c>
      <c r="B15" s="139">
        <v>10039841645.940001</v>
      </c>
      <c r="C15" s="140">
        <v>10051217021.440001</v>
      </c>
      <c r="D15" s="140">
        <v>10059089037.889999</v>
      </c>
      <c r="E15" s="140">
        <v>10085877637.4</v>
      </c>
      <c r="F15" s="140">
        <v>10107781525.780001</v>
      </c>
      <c r="G15" s="140">
        <v>10117136077.450001</v>
      </c>
      <c r="H15" s="140">
        <v>10177335824.93</v>
      </c>
      <c r="I15" s="140">
        <v>10186923941.219999</v>
      </c>
      <c r="J15" s="140">
        <v>10226671445.120001</v>
      </c>
      <c r="K15" s="140">
        <v>10276653729.27</v>
      </c>
      <c r="L15" s="140">
        <v>10317435622.68</v>
      </c>
      <c r="M15" s="140">
        <v>10365026128.49</v>
      </c>
      <c r="N15" s="140">
        <v>10414173451.530001</v>
      </c>
      <c r="O15" s="140">
        <v>10489209833.700001</v>
      </c>
      <c r="P15" s="140">
        <v>10590717314.809999</v>
      </c>
      <c r="Q15" s="140">
        <v>10727421506.360001</v>
      </c>
      <c r="R15" s="140">
        <v>10805506158.35</v>
      </c>
      <c r="S15" s="140">
        <v>10908822882.139999</v>
      </c>
      <c r="T15" s="140">
        <v>10983505941.58</v>
      </c>
      <c r="U15" s="140">
        <v>11018179664.860001</v>
      </c>
      <c r="V15" s="140">
        <v>11066612281.309999</v>
      </c>
      <c r="W15" s="140">
        <v>11142033320.9</v>
      </c>
      <c r="X15" s="140">
        <v>11190117298.91</v>
      </c>
      <c r="Y15" s="140">
        <v>11224551924.290001</v>
      </c>
      <c r="Z15" s="140">
        <v>11533012185.780001</v>
      </c>
      <c r="AA15" s="140">
        <v>11571960811.700001</v>
      </c>
      <c r="AB15" s="140">
        <v>11646604827.530001</v>
      </c>
      <c r="AC15" s="140">
        <v>11699312509.530001</v>
      </c>
      <c r="AD15" s="140">
        <v>11931074032.540001</v>
      </c>
      <c r="AE15" s="140">
        <v>12227843933.66</v>
      </c>
      <c r="AF15" s="140">
        <v>12620506628.41</v>
      </c>
      <c r="AG15" s="140">
        <v>12677288185.309999</v>
      </c>
      <c r="AH15" s="140">
        <v>12742732677.700001</v>
      </c>
      <c r="AI15" s="140">
        <v>12812126338.200001</v>
      </c>
      <c r="AJ15" s="140">
        <v>12880285225.1</v>
      </c>
      <c r="AK15" s="140">
        <v>12922495913.620001</v>
      </c>
      <c r="AL15" s="140">
        <v>13336395117.290001</v>
      </c>
      <c r="AM15" s="140">
        <v>13361622066.25</v>
      </c>
      <c r="AN15" s="140">
        <v>13393753879.27</v>
      </c>
      <c r="AO15" s="140">
        <v>13436386100.76</v>
      </c>
      <c r="AP15" s="140">
        <v>13472204351.93</v>
      </c>
      <c r="AQ15" s="140">
        <v>13616338700.360001</v>
      </c>
      <c r="AR15" s="140">
        <v>13728427564.040001</v>
      </c>
      <c r="AS15" s="140">
        <v>13792917010.549999</v>
      </c>
      <c r="AT15" s="140">
        <v>13824782354.68</v>
      </c>
      <c r="AU15" s="140">
        <v>13988869660.809999</v>
      </c>
      <c r="AV15" s="140">
        <v>14029229536.379999</v>
      </c>
      <c r="AW15" s="140">
        <v>14072571242.75</v>
      </c>
      <c r="AX15" s="140">
        <v>14713658694.959999</v>
      </c>
      <c r="AY15" s="140">
        <v>14772700538.969999</v>
      </c>
      <c r="AZ15" s="140">
        <v>14804942355.4</v>
      </c>
      <c r="BA15" s="140">
        <v>14868429038.6</v>
      </c>
      <c r="BB15" s="140">
        <v>14904980263.09</v>
      </c>
      <c r="BC15" s="140">
        <v>14941482154.129999</v>
      </c>
      <c r="BD15" s="140">
        <v>15036446118.299999</v>
      </c>
      <c r="BE15" s="140">
        <v>15074725832.370001</v>
      </c>
      <c r="BF15" s="140">
        <v>15095520962.93</v>
      </c>
      <c r="BG15" s="140">
        <v>15216653550.83</v>
      </c>
      <c r="BH15" s="140">
        <v>15255230961.309999</v>
      </c>
      <c r="BI15" s="140">
        <v>15297606083.370001</v>
      </c>
      <c r="BJ15" s="140">
        <v>15827761037.35</v>
      </c>
      <c r="BK15" s="140">
        <v>15856563556.1</v>
      </c>
      <c r="BL15" s="140">
        <v>15890429783.690001</v>
      </c>
      <c r="BM15" s="140">
        <v>15926241274.200001</v>
      </c>
      <c r="BN15" s="140">
        <v>15959111624</v>
      </c>
      <c r="BO15" s="140">
        <v>15994579166.25</v>
      </c>
      <c r="BP15" s="140">
        <v>16030575595.52</v>
      </c>
      <c r="BQ15" s="140">
        <v>16066376582.559999</v>
      </c>
      <c r="BR15" s="140">
        <v>16099604850.15</v>
      </c>
      <c r="BS15" s="140">
        <v>16437422215.83</v>
      </c>
      <c r="BT15" s="140">
        <v>16485804403.860001</v>
      </c>
      <c r="BU15" s="140">
        <v>16535828410.379999</v>
      </c>
      <c r="BV15" s="140">
        <v>17132303357.790001</v>
      </c>
      <c r="BW15" s="140">
        <v>374331805.58999997</v>
      </c>
      <c r="BX15" s="140">
        <v>1118838734.25</v>
      </c>
      <c r="BY15" s="140">
        <v>1803382931.51</v>
      </c>
      <c r="BZ15" s="140">
        <v>1377263577.6700001</v>
      </c>
      <c r="CA15" s="140">
        <v>1114102342.3900001</v>
      </c>
      <c r="CB15" s="140">
        <v>1304542320.4400001</v>
      </c>
    </row>
    <row r="16" spans="1:80" x14ac:dyDescent="0.25">
      <c r="A16" s="135" t="s">
        <v>703</v>
      </c>
      <c r="B16" s="91">
        <v>0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91">
        <v>0</v>
      </c>
      <c r="X16" s="91">
        <v>0</v>
      </c>
      <c r="Y16" s="91">
        <v>0</v>
      </c>
      <c r="Z16" s="91">
        <v>0</v>
      </c>
      <c r="AA16" s="91">
        <v>0</v>
      </c>
      <c r="AB16" s="91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1">
        <v>0</v>
      </c>
      <c r="AN16" s="91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0</v>
      </c>
      <c r="AT16" s="91">
        <v>0</v>
      </c>
      <c r="AU16" s="91">
        <v>0</v>
      </c>
      <c r="AV16" s="91">
        <v>0</v>
      </c>
      <c r="AW16" s="91">
        <v>0</v>
      </c>
      <c r="AX16" s="91">
        <v>0</v>
      </c>
      <c r="AY16" s="91">
        <v>0</v>
      </c>
      <c r="AZ16" s="91">
        <v>0</v>
      </c>
      <c r="BA16" s="91">
        <v>0</v>
      </c>
      <c r="BB16" s="91">
        <v>0</v>
      </c>
      <c r="BC16" s="91">
        <v>0</v>
      </c>
      <c r="BD16" s="91">
        <v>0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1">
        <v>0</v>
      </c>
      <c r="BL16" s="91">
        <v>0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0</v>
      </c>
      <c r="BT16" s="91">
        <v>0</v>
      </c>
      <c r="BU16" s="91">
        <v>0</v>
      </c>
      <c r="BV16" s="91">
        <v>0</v>
      </c>
      <c r="BW16" s="91"/>
      <c r="BX16" s="91"/>
      <c r="BY16" s="91"/>
      <c r="BZ16" s="91"/>
      <c r="CA16" s="91"/>
      <c r="CB16" s="91"/>
    </row>
    <row r="17" spans="1:80" x14ac:dyDescent="0.25">
      <c r="A17" s="135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</row>
    <row r="18" spans="1:80" x14ac:dyDescent="0.25">
      <c r="A18" s="132">
        <v>1011000</v>
      </c>
      <c r="B18" s="133" t="s">
        <v>704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</row>
    <row r="19" spans="1:80" x14ac:dyDescent="0.25">
      <c r="A19" s="135" t="s">
        <v>701</v>
      </c>
      <c r="B19" s="91"/>
      <c r="C19" s="91">
        <v>2864990.53</v>
      </c>
      <c r="D19" s="91">
        <v>2837442.54</v>
      </c>
      <c r="E19" s="91">
        <v>2799616.21</v>
      </c>
      <c r="F19" s="91">
        <v>3820458.97</v>
      </c>
      <c r="G19" s="91">
        <v>3782632.64</v>
      </c>
      <c r="H19" s="91">
        <v>3744806.31</v>
      </c>
      <c r="I19" s="91">
        <v>3706979.99</v>
      </c>
      <c r="J19" s="91">
        <v>3669153.66</v>
      </c>
      <c r="K19" s="91">
        <v>3631327.33</v>
      </c>
      <c r="L19" s="91">
        <v>3593501.01</v>
      </c>
      <c r="M19" s="91">
        <v>3555674.68</v>
      </c>
      <c r="N19" s="91">
        <v>3517848.35</v>
      </c>
      <c r="O19" s="91">
        <v>3480022.03</v>
      </c>
      <c r="P19" s="91">
        <v>3442195.7</v>
      </c>
      <c r="Q19" s="91">
        <v>3404369.38</v>
      </c>
      <c r="R19" s="91">
        <v>3366543.05</v>
      </c>
      <c r="S19" s="91">
        <v>3328716.72</v>
      </c>
      <c r="T19" s="91">
        <v>3290890.4</v>
      </c>
      <c r="U19" s="91">
        <v>3253064.07</v>
      </c>
      <c r="V19" s="91">
        <v>3215237.75</v>
      </c>
      <c r="W19" s="91">
        <v>3177411.42</v>
      </c>
      <c r="X19" s="91">
        <v>3139585.09</v>
      </c>
      <c r="Y19" s="91">
        <v>3101758.77</v>
      </c>
      <c r="Z19" s="91">
        <v>3063932.44</v>
      </c>
      <c r="AA19" s="91">
        <v>3026106.11</v>
      </c>
      <c r="AB19" s="91">
        <v>2988279.79</v>
      </c>
      <c r="AC19" s="91">
        <v>2950453.46</v>
      </c>
      <c r="AD19" s="91">
        <v>2912627.13</v>
      </c>
      <c r="AE19" s="91">
        <v>2874800.81</v>
      </c>
      <c r="AF19" s="91">
        <v>2836974.48</v>
      </c>
      <c r="AG19" s="91">
        <v>2799148.15</v>
      </c>
      <c r="AH19" s="91">
        <v>2761321.83</v>
      </c>
      <c r="AI19" s="91">
        <v>2723495.5</v>
      </c>
      <c r="AJ19" s="91">
        <v>2685669.18</v>
      </c>
      <c r="AK19" s="91">
        <v>2647842.85</v>
      </c>
      <c r="AL19" s="91">
        <v>2610016.52</v>
      </c>
      <c r="AM19" s="91">
        <v>2572190.2000000002</v>
      </c>
      <c r="AN19" s="91">
        <v>2534363.87</v>
      </c>
      <c r="AO19" s="91">
        <v>2496537.54</v>
      </c>
      <c r="AP19" s="91">
        <v>2458711.21</v>
      </c>
      <c r="AQ19" s="91">
        <v>2420884.88</v>
      </c>
      <c r="AR19" s="91">
        <v>2383058.5499999998</v>
      </c>
      <c r="AS19" s="91">
        <v>2345232.2200000002</v>
      </c>
      <c r="AT19" s="91">
        <v>2307405.89</v>
      </c>
      <c r="AU19" s="91">
        <v>2269579.56</v>
      </c>
      <c r="AV19" s="91">
        <v>2231753.23</v>
      </c>
      <c r="AW19" s="91">
        <v>2193926.9</v>
      </c>
      <c r="AX19" s="91">
        <v>2156100.5699999998</v>
      </c>
      <c r="AY19" s="91">
        <v>2118274.2400000002</v>
      </c>
      <c r="AZ19" s="91">
        <v>2080447.91</v>
      </c>
      <c r="BA19" s="91">
        <v>2042621.58</v>
      </c>
      <c r="BB19" s="91">
        <v>2004795.25</v>
      </c>
      <c r="BC19" s="91">
        <v>1966968.92</v>
      </c>
      <c r="BD19" s="91">
        <v>1929142.59</v>
      </c>
      <c r="BE19" s="91">
        <v>1891316.26</v>
      </c>
      <c r="BF19" s="91">
        <v>1853489.93</v>
      </c>
      <c r="BG19" s="91">
        <v>1815663.6</v>
      </c>
      <c r="BH19" s="91">
        <v>1777837.27</v>
      </c>
      <c r="BI19" s="91">
        <v>1740010.94</v>
      </c>
      <c r="BJ19" s="91">
        <v>1702184.61</v>
      </c>
      <c r="BK19" s="91">
        <v>1664358.28</v>
      </c>
      <c r="BL19" s="91">
        <v>1626531.95</v>
      </c>
      <c r="BM19" s="91">
        <v>1588705.62</v>
      </c>
      <c r="BN19" s="91">
        <v>1550879.29</v>
      </c>
      <c r="BO19" s="91">
        <v>1513052.96</v>
      </c>
      <c r="BP19" s="91">
        <v>1475226.63</v>
      </c>
      <c r="BQ19" s="91">
        <v>1437400.3</v>
      </c>
      <c r="BR19" s="91">
        <v>1399573.97</v>
      </c>
      <c r="BS19" s="91">
        <v>1361747.64</v>
      </c>
      <c r="BT19" s="91">
        <v>1323921.31</v>
      </c>
      <c r="BU19" s="91">
        <v>1286094.98</v>
      </c>
      <c r="BV19" s="91">
        <v>1248268.6499999999</v>
      </c>
      <c r="BW19" s="91"/>
      <c r="BX19" s="91"/>
      <c r="BY19" s="91"/>
      <c r="BZ19" s="91"/>
      <c r="CA19" s="91"/>
      <c r="CB19" s="91"/>
    </row>
    <row r="20" spans="1:80" x14ac:dyDescent="0.25">
      <c r="A20" s="141" t="s">
        <v>673</v>
      </c>
      <c r="B20" s="91"/>
      <c r="C20" s="142">
        <v>0</v>
      </c>
      <c r="D20" s="142">
        <v>0</v>
      </c>
      <c r="E20" s="142">
        <v>0</v>
      </c>
      <c r="F20" s="142">
        <v>0</v>
      </c>
      <c r="G20" s="142">
        <v>0</v>
      </c>
      <c r="H20" s="142">
        <v>0</v>
      </c>
      <c r="I20" s="142">
        <v>0</v>
      </c>
      <c r="J20" s="142">
        <v>0</v>
      </c>
      <c r="K20" s="142">
        <v>0</v>
      </c>
      <c r="L20" s="142">
        <v>0</v>
      </c>
      <c r="M20" s="142">
        <v>0</v>
      </c>
      <c r="N20" s="142">
        <v>0</v>
      </c>
      <c r="O20" s="142">
        <v>0</v>
      </c>
      <c r="P20" s="142">
        <v>0</v>
      </c>
      <c r="Q20" s="142">
        <v>0</v>
      </c>
      <c r="R20" s="142">
        <v>0</v>
      </c>
      <c r="S20" s="142">
        <v>0</v>
      </c>
      <c r="T20" s="142">
        <v>0</v>
      </c>
      <c r="U20" s="142">
        <v>0</v>
      </c>
      <c r="V20" s="142">
        <v>0</v>
      </c>
      <c r="W20" s="142">
        <v>0</v>
      </c>
      <c r="X20" s="142">
        <v>0</v>
      </c>
      <c r="Y20" s="142">
        <v>0</v>
      </c>
      <c r="Z20" s="142">
        <v>0</v>
      </c>
      <c r="AA20" s="142">
        <v>0</v>
      </c>
      <c r="AB20" s="142">
        <v>0</v>
      </c>
      <c r="AC20" s="142">
        <v>0</v>
      </c>
      <c r="AD20" s="142">
        <v>0</v>
      </c>
      <c r="AE20" s="142">
        <v>0</v>
      </c>
      <c r="AF20" s="142">
        <v>0</v>
      </c>
      <c r="AG20" s="142">
        <v>0</v>
      </c>
      <c r="AH20" s="142">
        <v>0</v>
      </c>
      <c r="AI20" s="142">
        <v>0</v>
      </c>
      <c r="AJ20" s="142">
        <v>0</v>
      </c>
      <c r="AK20" s="142">
        <v>0</v>
      </c>
      <c r="AL20" s="142">
        <v>0</v>
      </c>
      <c r="AM20" s="142">
        <v>0</v>
      </c>
      <c r="AN20" s="142">
        <v>0</v>
      </c>
      <c r="AO20" s="142">
        <v>0</v>
      </c>
      <c r="AP20" s="142">
        <v>0</v>
      </c>
      <c r="AQ20" s="142">
        <v>0</v>
      </c>
      <c r="AR20" s="142">
        <v>0</v>
      </c>
      <c r="AS20" s="142">
        <v>0</v>
      </c>
      <c r="AT20" s="142">
        <v>0</v>
      </c>
      <c r="AU20" s="142">
        <v>0</v>
      </c>
      <c r="AV20" s="142">
        <v>0</v>
      </c>
      <c r="AW20" s="142">
        <v>0</v>
      </c>
      <c r="AX20" s="142">
        <v>0</v>
      </c>
      <c r="AY20" s="142">
        <v>0</v>
      </c>
      <c r="AZ20" s="142">
        <v>0</v>
      </c>
      <c r="BA20" s="142">
        <v>0</v>
      </c>
      <c r="BB20" s="142">
        <v>0</v>
      </c>
      <c r="BC20" s="142">
        <v>0</v>
      </c>
      <c r="BD20" s="142">
        <v>0</v>
      </c>
      <c r="BE20" s="142">
        <v>0</v>
      </c>
      <c r="BF20" s="142">
        <v>0</v>
      </c>
      <c r="BG20" s="142">
        <v>0</v>
      </c>
      <c r="BH20" s="142">
        <v>0</v>
      </c>
      <c r="BI20" s="142">
        <v>0</v>
      </c>
      <c r="BJ20" s="142">
        <v>0</v>
      </c>
      <c r="BK20" s="142">
        <v>0</v>
      </c>
      <c r="BL20" s="142">
        <v>0</v>
      </c>
      <c r="BM20" s="142">
        <v>0</v>
      </c>
      <c r="BN20" s="142">
        <v>0</v>
      </c>
      <c r="BO20" s="142">
        <v>0</v>
      </c>
      <c r="BP20" s="142">
        <v>0</v>
      </c>
      <c r="BQ20" s="142">
        <v>0</v>
      </c>
      <c r="BR20" s="142">
        <v>0</v>
      </c>
      <c r="BS20" s="142">
        <v>0</v>
      </c>
      <c r="BT20" s="142">
        <v>0</v>
      </c>
      <c r="BU20" s="142">
        <v>0</v>
      </c>
      <c r="BV20" s="142">
        <v>0</v>
      </c>
      <c r="BW20" s="91">
        <v>0</v>
      </c>
      <c r="BX20" s="91">
        <v>0</v>
      </c>
      <c r="BY20" s="91">
        <v>0</v>
      </c>
      <c r="BZ20" s="91">
        <v>0</v>
      </c>
      <c r="CA20" s="91">
        <v>0</v>
      </c>
      <c r="CB20" s="91">
        <v>0</v>
      </c>
    </row>
    <row r="21" spans="1:80" x14ac:dyDescent="0.25">
      <c r="A21" s="135" t="s">
        <v>644</v>
      </c>
      <c r="B21" s="91"/>
      <c r="C21" s="142">
        <v>0</v>
      </c>
      <c r="D21" s="142">
        <v>0</v>
      </c>
      <c r="E21" s="142">
        <v>0</v>
      </c>
      <c r="F21" s="142">
        <v>0</v>
      </c>
      <c r="G21" s="142">
        <v>0</v>
      </c>
      <c r="H21" s="142">
        <v>0</v>
      </c>
      <c r="I21" s="142">
        <v>0</v>
      </c>
      <c r="J21" s="142">
        <v>0</v>
      </c>
      <c r="K21" s="142">
        <v>0</v>
      </c>
      <c r="L21" s="142">
        <v>0</v>
      </c>
      <c r="M21" s="142">
        <v>0</v>
      </c>
      <c r="N21" s="142">
        <v>0</v>
      </c>
      <c r="O21" s="142">
        <v>0</v>
      </c>
      <c r="P21" s="142">
        <v>0</v>
      </c>
      <c r="Q21" s="142">
        <v>0</v>
      </c>
      <c r="R21" s="142">
        <v>0</v>
      </c>
      <c r="S21" s="142">
        <v>0</v>
      </c>
      <c r="T21" s="142">
        <v>0</v>
      </c>
      <c r="U21" s="142">
        <v>0</v>
      </c>
      <c r="V21" s="142">
        <v>0</v>
      </c>
      <c r="W21" s="142">
        <v>0</v>
      </c>
      <c r="X21" s="142">
        <v>0</v>
      </c>
      <c r="Y21" s="142">
        <v>0</v>
      </c>
      <c r="Z21" s="142">
        <v>0</v>
      </c>
      <c r="AA21" s="142">
        <v>0</v>
      </c>
      <c r="AB21" s="142">
        <v>0</v>
      </c>
      <c r="AC21" s="142">
        <v>0</v>
      </c>
      <c r="AD21" s="142">
        <v>0</v>
      </c>
      <c r="AE21" s="142">
        <v>0</v>
      </c>
      <c r="AF21" s="142">
        <v>0</v>
      </c>
      <c r="AG21" s="142">
        <v>0</v>
      </c>
      <c r="AH21" s="142">
        <v>0</v>
      </c>
      <c r="AI21" s="142">
        <v>0</v>
      </c>
      <c r="AJ21" s="142">
        <v>0</v>
      </c>
      <c r="AK21" s="142">
        <v>0</v>
      </c>
      <c r="AL21" s="142">
        <v>0</v>
      </c>
      <c r="AM21" s="142">
        <v>0</v>
      </c>
      <c r="AN21" s="142">
        <v>0</v>
      </c>
      <c r="AO21" s="142">
        <v>0</v>
      </c>
      <c r="AP21" s="142">
        <v>0</v>
      </c>
      <c r="AQ21" s="142">
        <v>0</v>
      </c>
      <c r="AR21" s="142">
        <v>0</v>
      </c>
      <c r="AS21" s="142">
        <v>0</v>
      </c>
      <c r="AT21" s="142">
        <v>0</v>
      </c>
      <c r="AU21" s="142">
        <v>0</v>
      </c>
      <c r="AV21" s="142">
        <v>0</v>
      </c>
      <c r="AW21" s="142">
        <v>0</v>
      </c>
      <c r="AX21" s="142">
        <v>0</v>
      </c>
      <c r="AY21" s="142">
        <v>0</v>
      </c>
      <c r="AZ21" s="142">
        <v>0</v>
      </c>
      <c r="BA21" s="142">
        <v>0</v>
      </c>
      <c r="BB21" s="142">
        <v>0</v>
      </c>
      <c r="BC21" s="142">
        <v>0</v>
      </c>
      <c r="BD21" s="142">
        <v>0</v>
      </c>
      <c r="BE21" s="142">
        <v>0</v>
      </c>
      <c r="BF21" s="142">
        <v>0</v>
      </c>
      <c r="BG21" s="142">
        <v>0</v>
      </c>
      <c r="BH21" s="142">
        <v>0</v>
      </c>
      <c r="BI21" s="142">
        <v>0</v>
      </c>
      <c r="BJ21" s="142">
        <v>0</v>
      </c>
      <c r="BK21" s="142">
        <v>0</v>
      </c>
      <c r="BL21" s="142">
        <v>0</v>
      </c>
      <c r="BM21" s="142">
        <v>0</v>
      </c>
      <c r="BN21" s="142">
        <v>0</v>
      </c>
      <c r="BO21" s="142">
        <v>0</v>
      </c>
      <c r="BP21" s="142">
        <v>0</v>
      </c>
      <c r="BQ21" s="142">
        <v>0</v>
      </c>
      <c r="BR21" s="142">
        <v>0</v>
      </c>
      <c r="BS21" s="142">
        <v>0</v>
      </c>
      <c r="BT21" s="142">
        <v>0</v>
      </c>
      <c r="BU21" s="142">
        <v>0</v>
      </c>
      <c r="BV21" s="142">
        <v>0</v>
      </c>
      <c r="BW21" s="91">
        <v>0</v>
      </c>
      <c r="BX21" s="91">
        <v>0</v>
      </c>
      <c r="BY21" s="91">
        <v>0</v>
      </c>
      <c r="BZ21" s="91">
        <v>0</v>
      </c>
      <c r="CA21" s="91">
        <v>0</v>
      </c>
      <c r="CB21" s="91">
        <v>0</v>
      </c>
    </row>
    <row r="22" spans="1:80" x14ac:dyDescent="0.25">
      <c r="A22" s="135" t="s">
        <v>674</v>
      </c>
      <c r="B22" s="91"/>
      <c r="C22" s="142">
        <v>0</v>
      </c>
      <c r="D22" s="142">
        <v>0</v>
      </c>
      <c r="E22" s="142">
        <v>0</v>
      </c>
      <c r="F22" s="142">
        <v>0</v>
      </c>
      <c r="G22" s="142">
        <v>0</v>
      </c>
      <c r="H22" s="142">
        <v>0</v>
      </c>
      <c r="I22" s="142">
        <v>0</v>
      </c>
      <c r="J22" s="142">
        <v>0</v>
      </c>
      <c r="K22" s="142">
        <v>0</v>
      </c>
      <c r="L22" s="142">
        <v>0</v>
      </c>
      <c r="M22" s="142">
        <v>0</v>
      </c>
      <c r="N22" s="142">
        <v>0</v>
      </c>
      <c r="O22" s="142">
        <v>0</v>
      </c>
      <c r="P22" s="142">
        <v>0</v>
      </c>
      <c r="Q22" s="142">
        <v>0</v>
      </c>
      <c r="R22" s="142">
        <v>0</v>
      </c>
      <c r="S22" s="142">
        <v>0</v>
      </c>
      <c r="T22" s="142">
        <v>0</v>
      </c>
      <c r="U22" s="142">
        <v>0</v>
      </c>
      <c r="V22" s="142">
        <v>0</v>
      </c>
      <c r="W22" s="142">
        <v>0</v>
      </c>
      <c r="X22" s="142">
        <v>0</v>
      </c>
      <c r="Y22" s="142">
        <v>0</v>
      </c>
      <c r="Z22" s="142">
        <v>0</v>
      </c>
      <c r="AA22" s="142">
        <v>0</v>
      </c>
      <c r="AB22" s="142">
        <v>0</v>
      </c>
      <c r="AC22" s="142">
        <v>0</v>
      </c>
      <c r="AD22" s="142">
        <v>0</v>
      </c>
      <c r="AE22" s="142">
        <v>0</v>
      </c>
      <c r="AF22" s="142">
        <v>0</v>
      </c>
      <c r="AG22" s="142">
        <v>0</v>
      </c>
      <c r="AH22" s="142">
        <v>0</v>
      </c>
      <c r="AI22" s="142">
        <v>0</v>
      </c>
      <c r="AJ22" s="142">
        <v>0</v>
      </c>
      <c r="AK22" s="142">
        <v>0</v>
      </c>
      <c r="AL22" s="142">
        <v>0</v>
      </c>
      <c r="AM22" s="142">
        <v>0</v>
      </c>
      <c r="AN22" s="142">
        <v>0</v>
      </c>
      <c r="AO22" s="142">
        <v>0</v>
      </c>
      <c r="AP22" s="142">
        <v>0</v>
      </c>
      <c r="AQ22" s="142">
        <v>0</v>
      </c>
      <c r="AR22" s="142">
        <v>0</v>
      </c>
      <c r="AS22" s="142">
        <v>0</v>
      </c>
      <c r="AT22" s="142">
        <v>0</v>
      </c>
      <c r="AU22" s="142">
        <v>0</v>
      </c>
      <c r="AV22" s="142">
        <v>0</v>
      </c>
      <c r="AW22" s="142">
        <v>0</v>
      </c>
      <c r="AX22" s="142">
        <v>0</v>
      </c>
      <c r="AY22" s="142">
        <v>0</v>
      </c>
      <c r="AZ22" s="142">
        <v>0</v>
      </c>
      <c r="BA22" s="142">
        <v>0</v>
      </c>
      <c r="BB22" s="142">
        <v>0</v>
      </c>
      <c r="BC22" s="142">
        <v>0</v>
      </c>
      <c r="BD22" s="142">
        <v>0</v>
      </c>
      <c r="BE22" s="142">
        <v>0</v>
      </c>
      <c r="BF22" s="142">
        <v>0</v>
      </c>
      <c r="BG22" s="142">
        <v>0</v>
      </c>
      <c r="BH22" s="142">
        <v>0</v>
      </c>
      <c r="BI22" s="142">
        <v>0</v>
      </c>
      <c r="BJ22" s="142">
        <v>0</v>
      </c>
      <c r="BK22" s="142">
        <v>0</v>
      </c>
      <c r="BL22" s="142">
        <v>0</v>
      </c>
      <c r="BM22" s="142">
        <v>0</v>
      </c>
      <c r="BN22" s="142">
        <v>0</v>
      </c>
      <c r="BO22" s="142">
        <v>0</v>
      </c>
      <c r="BP22" s="142">
        <v>0</v>
      </c>
      <c r="BQ22" s="142">
        <v>0</v>
      </c>
      <c r="BR22" s="142">
        <v>0</v>
      </c>
      <c r="BS22" s="142">
        <v>0</v>
      </c>
      <c r="BT22" s="142">
        <v>0</v>
      </c>
      <c r="BU22" s="142">
        <v>0</v>
      </c>
      <c r="BV22" s="142">
        <v>0</v>
      </c>
      <c r="BW22" s="91">
        <v>0</v>
      </c>
      <c r="BX22" s="91">
        <v>0</v>
      </c>
      <c r="BY22" s="91">
        <v>0</v>
      </c>
      <c r="BZ22" s="91">
        <v>0</v>
      </c>
      <c r="CA22" s="91">
        <v>0</v>
      </c>
      <c r="CB22" s="91">
        <v>0</v>
      </c>
    </row>
    <row r="23" spans="1:80" x14ac:dyDescent="0.25">
      <c r="A23" s="136" t="s">
        <v>641</v>
      </c>
      <c r="B23" s="143"/>
      <c r="C23" s="91">
        <v>-27547.99</v>
      </c>
      <c r="D23" s="91">
        <v>-37826.33</v>
      </c>
      <c r="E23" s="91">
        <v>1020842.7600000001</v>
      </c>
      <c r="F23" s="91">
        <v>-37826.33</v>
      </c>
      <c r="G23" s="91">
        <v>-37826.33</v>
      </c>
      <c r="H23" s="91">
        <v>-37826.32</v>
      </c>
      <c r="I23" s="91">
        <v>-37826.33</v>
      </c>
      <c r="J23" s="91">
        <v>-37826.33</v>
      </c>
      <c r="K23" s="91">
        <v>-37826.32</v>
      </c>
      <c r="L23" s="91">
        <v>-37826.33</v>
      </c>
      <c r="M23" s="91">
        <v>-37826.33</v>
      </c>
      <c r="N23" s="91">
        <v>-37826.32</v>
      </c>
      <c r="O23" s="91">
        <v>-37826.33</v>
      </c>
      <c r="P23" s="91">
        <v>-37826.32</v>
      </c>
      <c r="Q23" s="91">
        <v>-37826.33</v>
      </c>
      <c r="R23" s="91">
        <v>-37826.33</v>
      </c>
      <c r="S23" s="91">
        <v>-37826.32</v>
      </c>
      <c r="T23" s="91">
        <v>-37826.33</v>
      </c>
      <c r="U23" s="91">
        <v>-37826.32</v>
      </c>
      <c r="V23" s="91">
        <v>-37826.33</v>
      </c>
      <c r="W23" s="91">
        <v>-37826.33</v>
      </c>
      <c r="X23" s="91">
        <v>-37826.32</v>
      </c>
      <c r="Y23" s="91">
        <v>-37826.33</v>
      </c>
      <c r="Z23" s="91">
        <v>-37826.33</v>
      </c>
      <c r="AA23" s="91">
        <v>-37826.32</v>
      </c>
      <c r="AB23" s="91">
        <v>-37826.33</v>
      </c>
      <c r="AC23" s="91">
        <v>-37826.33</v>
      </c>
      <c r="AD23" s="91">
        <v>-37826.32</v>
      </c>
      <c r="AE23" s="91">
        <v>-37826.33</v>
      </c>
      <c r="AF23" s="91">
        <v>-37826.33</v>
      </c>
      <c r="AG23" s="91">
        <v>-37826.32</v>
      </c>
      <c r="AH23" s="91">
        <v>-37826.33</v>
      </c>
      <c r="AI23" s="91">
        <v>-37826.32</v>
      </c>
      <c r="AJ23" s="91">
        <v>-37826.33</v>
      </c>
      <c r="AK23" s="91">
        <v>-37826.33</v>
      </c>
      <c r="AL23" s="91">
        <v>-37826.32</v>
      </c>
      <c r="AM23" s="91">
        <v>-37826.33</v>
      </c>
      <c r="AN23" s="91">
        <v>-37826.33</v>
      </c>
      <c r="AO23" s="91">
        <v>-37826.33</v>
      </c>
      <c r="AP23" s="91">
        <v>-37826.33</v>
      </c>
      <c r="AQ23" s="91">
        <v>-37826.33</v>
      </c>
      <c r="AR23" s="91">
        <v>-37826.33</v>
      </c>
      <c r="AS23" s="91">
        <v>-37826.33</v>
      </c>
      <c r="AT23" s="91">
        <v>-37826.33</v>
      </c>
      <c r="AU23" s="91">
        <v>-37826.33</v>
      </c>
      <c r="AV23" s="91">
        <v>-37826.33</v>
      </c>
      <c r="AW23" s="91">
        <v>-37826.33</v>
      </c>
      <c r="AX23" s="91">
        <v>-37826.33</v>
      </c>
      <c r="AY23" s="91">
        <v>-37826.33</v>
      </c>
      <c r="AZ23" s="91">
        <v>-37826.33</v>
      </c>
      <c r="BA23" s="91">
        <v>-37826.33</v>
      </c>
      <c r="BB23" s="91">
        <v>-37826.33</v>
      </c>
      <c r="BC23" s="91">
        <v>-37826.33</v>
      </c>
      <c r="BD23" s="91">
        <v>-37826.33</v>
      </c>
      <c r="BE23" s="91">
        <v>-37826.33</v>
      </c>
      <c r="BF23" s="91">
        <v>-37826.33</v>
      </c>
      <c r="BG23" s="91">
        <v>-37826.33</v>
      </c>
      <c r="BH23" s="91">
        <v>-37826.33</v>
      </c>
      <c r="BI23" s="91">
        <v>-37826.33</v>
      </c>
      <c r="BJ23" s="91">
        <v>-37826.33</v>
      </c>
      <c r="BK23" s="91">
        <v>-37826.33</v>
      </c>
      <c r="BL23" s="91">
        <v>-37826.33</v>
      </c>
      <c r="BM23" s="91">
        <v>-37826.33</v>
      </c>
      <c r="BN23" s="91">
        <v>-37826.33</v>
      </c>
      <c r="BO23" s="91">
        <v>-37826.33</v>
      </c>
      <c r="BP23" s="91">
        <v>-37826.33</v>
      </c>
      <c r="BQ23" s="91">
        <v>-37826.33</v>
      </c>
      <c r="BR23" s="91">
        <v>-37826.33</v>
      </c>
      <c r="BS23" s="91">
        <v>-37826.33</v>
      </c>
      <c r="BT23" s="91">
        <v>-37826.33</v>
      </c>
      <c r="BU23" s="91">
        <v>-37826.33</v>
      </c>
      <c r="BV23" s="91">
        <v>-37826.33</v>
      </c>
      <c r="BW23" s="91">
        <v>615031.50000000058</v>
      </c>
      <c r="BX23" s="91">
        <v>-453915.9200000001</v>
      </c>
      <c r="BY23" s="91">
        <v>-453915.91000000009</v>
      </c>
      <c r="BZ23" s="91">
        <v>-453915.96000000014</v>
      </c>
      <c r="CA23" s="91">
        <v>-453915.96000000014</v>
      </c>
      <c r="CB23" s="91">
        <v>-453915.96000000014</v>
      </c>
    </row>
    <row r="24" spans="1:80" x14ac:dyDescent="0.25">
      <c r="A24" s="138" t="s">
        <v>314</v>
      </c>
      <c r="B24" s="139">
        <v>2864990.53</v>
      </c>
      <c r="C24" s="140">
        <v>2837442.54</v>
      </c>
      <c r="D24" s="140">
        <v>2799616.21</v>
      </c>
      <c r="E24" s="140">
        <v>3820458.97</v>
      </c>
      <c r="F24" s="140">
        <v>3782632.64</v>
      </c>
      <c r="G24" s="140">
        <v>3744806.31</v>
      </c>
      <c r="H24" s="140">
        <v>3706979.99</v>
      </c>
      <c r="I24" s="140">
        <v>3669153.66</v>
      </c>
      <c r="J24" s="140">
        <v>3631327.33</v>
      </c>
      <c r="K24" s="140">
        <v>3593501.01</v>
      </c>
      <c r="L24" s="140">
        <v>3555674.68</v>
      </c>
      <c r="M24" s="140">
        <v>3517848.35</v>
      </c>
      <c r="N24" s="140">
        <v>3480022.03</v>
      </c>
      <c r="O24" s="140">
        <v>3442195.7</v>
      </c>
      <c r="P24" s="140">
        <v>3404369.38</v>
      </c>
      <c r="Q24" s="140">
        <v>3366543.05</v>
      </c>
      <c r="R24" s="140">
        <v>3328716.72</v>
      </c>
      <c r="S24" s="140">
        <v>3290890.4</v>
      </c>
      <c r="T24" s="140">
        <v>3253064.07</v>
      </c>
      <c r="U24" s="140">
        <v>3215237.75</v>
      </c>
      <c r="V24" s="140">
        <v>3177411.42</v>
      </c>
      <c r="W24" s="140">
        <v>3139585.09</v>
      </c>
      <c r="X24" s="140">
        <v>3101758.77</v>
      </c>
      <c r="Y24" s="140">
        <v>3063932.44</v>
      </c>
      <c r="Z24" s="140">
        <v>3026106.11</v>
      </c>
      <c r="AA24" s="140">
        <v>2988279.79</v>
      </c>
      <c r="AB24" s="140">
        <v>2950453.46</v>
      </c>
      <c r="AC24" s="140">
        <v>2912627.13</v>
      </c>
      <c r="AD24" s="140">
        <v>2874800.81</v>
      </c>
      <c r="AE24" s="140">
        <v>2836974.48</v>
      </c>
      <c r="AF24" s="140">
        <v>2799148.15</v>
      </c>
      <c r="AG24" s="140">
        <v>2761321.83</v>
      </c>
      <c r="AH24" s="140">
        <v>2723495.5</v>
      </c>
      <c r="AI24" s="140">
        <v>2685669.18</v>
      </c>
      <c r="AJ24" s="140">
        <v>2647842.85</v>
      </c>
      <c r="AK24" s="140">
        <v>2610016.52</v>
      </c>
      <c r="AL24" s="140">
        <v>2572190.2000000002</v>
      </c>
      <c r="AM24" s="140">
        <v>2534363.87</v>
      </c>
      <c r="AN24" s="140">
        <v>2496537.54</v>
      </c>
      <c r="AO24" s="140">
        <v>2458711.21</v>
      </c>
      <c r="AP24" s="140">
        <v>2420884.88</v>
      </c>
      <c r="AQ24" s="140">
        <v>2383058.5499999998</v>
      </c>
      <c r="AR24" s="140">
        <v>2345232.2200000002</v>
      </c>
      <c r="AS24" s="140">
        <v>2307405.89</v>
      </c>
      <c r="AT24" s="140">
        <v>2269579.56</v>
      </c>
      <c r="AU24" s="140">
        <v>2231753.23</v>
      </c>
      <c r="AV24" s="140">
        <v>2193926.9</v>
      </c>
      <c r="AW24" s="140">
        <v>2156100.5699999998</v>
      </c>
      <c r="AX24" s="140">
        <v>2118274.2400000002</v>
      </c>
      <c r="AY24" s="140">
        <v>2080447.91</v>
      </c>
      <c r="AZ24" s="140">
        <v>2042621.58</v>
      </c>
      <c r="BA24" s="140">
        <v>2004795.25</v>
      </c>
      <c r="BB24" s="140">
        <v>1966968.92</v>
      </c>
      <c r="BC24" s="140">
        <v>1929142.59</v>
      </c>
      <c r="BD24" s="140">
        <v>1891316.26</v>
      </c>
      <c r="BE24" s="140">
        <v>1853489.93</v>
      </c>
      <c r="BF24" s="140">
        <v>1815663.6</v>
      </c>
      <c r="BG24" s="140">
        <v>1777837.27</v>
      </c>
      <c r="BH24" s="140">
        <v>1740010.94</v>
      </c>
      <c r="BI24" s="140">
        <v>1702184.61</v>
      </c>
      <c r="BJ24" s="140">
        <v>1664358.28</v>
      </c>
      <c r="BK24" s="140">
        <v>1626531.95</v>
      </c>
      <c r="BL24" s="140">
        <v>1588705.62</v>
      </c>
      <c r="BM24" s="140">
        <v>1550879.29</v>
      </c>
      <c r="BN24" s="140">
        <v>1513052.96</v>
      </c>
      <c r="BO24" s="140">
        <v>1475226.63</v>
      </c>
      <c r="BP24" s="140">
        <v>1437400.3</v>
      </c>
      <c r="BQ24" s="140">
        <v>1399573.97</v>
      </c>
      <c r="BR24" s="140">
        <v>1361747.64</v>
      </c>
      <c r="BS24" s="140">
        <v>1323921.31</v>
      </c>
      <c r="BT24" s="140">
        <v>1286094.98</v>
      </c>
      <c r="BU24" s="140">
        <v>1248268.6499999999</v>
      </c>
      <c r="BV24" s="140">
        <v>1210442.32</v>
      </c>
      <c r="BW24" s="140">
        <v>615031.5</v>
      </c>
      <c r="BX24" s="140">
        <v>-453915.92</v>
      </c>
      <c r="BY24" s="140">
        <v>-453915.91</v>
      </c>
      <c r="BZ24" s="140">
        <v>-453915.96</v>
      </c>
      <c r="CA24" s="140">
        <v>-453915.96</v>
      </c>
      <c r="CB24" s="140">
        <v>-453915.96</v>
      </c>
    </row>
    <row r="25" spans="1:80" x14ac:dyDescent="0.25">
      <c r="A25" s="135" t="s">
        <v>703</v>
      </c>
      <c r="B25" s="91">
        <v>0</v>
      </c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91">
        <v>0</v>
      </c>
      <c r="Y25" s="91">
        <v>0</v>
      </c>
      <c r="Z25" s="91">
        <v>0</v>
      </c>
      <c r="AA25" s="91">
        <v>0</v>
      </c>
      <c r="AB25" s="91">
        <v>0</v>
      </c>
      <c r="AC25" s="91">
        <v>0</v>
      </c>
      <c r="AD25" s="91">
        <v>0</v>
      </c>
      <c r="AE25" s="91">
        <v>0</v>
      </c>
      <c r="AF25" s="91">
        <v>0</v>
      </c>
      <c r="AG25" s="91">
        <v>0</v>
      </c>
      <c r="AH25" s="91">
        <v>0</v>
      </c>
      <c r="AI25" s="91">
        <v>0</v>
      </c>
      <c r="AJ25" s="91">
        <v>0</v>
      </c>
      <c r="AK25" s="91">
        <v>0</v>
      </c>
      <c r="AL25" s="91">
        <v>0</v>
      </c>
      <c r="AM25" s="91">
        <v>0</v>
      </c>
      <c r="AN25" s="91">
        <v>0</v>
      </c>
      <c r="AO25" s="91">
        <v>0</v>
      </c>
      <c r="AP25" s="91">
        <v>0</v>
      </c>
      <c r="AQ25" s="91">
        <v>0</v>
      </c>
      <c r="AR25" s="91">
        <v>0</v>
      </c>
      <c r="AS25" s="91">
        <v>0</v>
      </c>
      <c r="AT25" s="91">
        <v>0</v>
      </c>
      <c r="AU25" s="91">
        <v>0</v>
      </c>
      <c r="AV25" s="91">
        <v>0</v>
      </c>
      <c r="AW25" s="91">
        <v>0</v>
      </c>
      <c r="AX25" s="91">
        <v>0</v>
      </c>
      <c r="AY25" s="91">
        <v>0</v>
      </c>
      <c r="AZ25" s="91">
        <v>0</v>
      </c>
      <c r="BA25" s="91">
        <v>0</v>
      </c>
      <c r="BB25" s="91">
        <v>0</v>
      </c>
      <c r="BC25" s="91">
        <v>0</v>
      </c>
      <c r="BD25" s="91">
        <v>0</v>
      </c>
      <c r="BE25" s="91">
        <v>0</v>
      </c>
      <c r="BF25" s="91">
        <v>0</v>
      </c>
      <c r="BG25" s="91">
        <v>0</v>
      </c>
      <c r="BH25" s="91">
        <v>0</v>
      </c>
      <c r="BI25" s="91">
        <v>0</v>
      </c>
      <c r="BJ25" s="91">
        <v>0</v>
      </c>
      <c r="BK25" s="91">
        <v>0</v>
      </c>
      <c r="BL25" s="91">
        <v>0</v>
      </c>
      <c r="BM25" s="91">
        <v>0</v>
      </c>
      <c r="BN25" s="91">
        <v>0</v>
      </c>
      <c r="BO25" s="91">
        <v>0</v>
      </c>
      <c r="BP25" s="91">
        <v>0</v>
      </c>
      <c r="BQ25" s="91">
        <v>0</v>
      </c>
      <c r="BR25" s="91">
        <v>0</v>
      </c>
      <c r="BS25" s="91">
        <v>0</v>
      </c>
      <c r="BT25" s="91">
        <v>0</v>
      </c>
      <c r="BU25" s="91">
        <v>0</v>
      </c>
      <c r="BV25" s="91">
        <v>0</v>
      </c>
      <c r="BW25" s="91"/>
      <c r="BX25" s="91"/>
      <c r="BY25" s="91"/>
      <c r="BZ25" s="91"/>
      <c r="CA25" s="91"/>
      <c r="CB25" s="91"/>
    </row>
    <row r="26" spans="1:80" x14ac:dyDescent="0.25">
      <c r="A26" s="135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</row>
    <row r="27" spans="1:80" x14ac:dyDescent="0.25">
      <c r="A27" s="132">
        <v>1011200</v>
      </c>
      <c r="B27" s="133" t="s">
        <v>705</v>
      </c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4"/>
    </row>
    <row r="28" spans="1:80" x14ac:dyDescent="0.25">
      <c r="A28" s="135" t="s">
        <v>701</v>
      </c>
      <c r="B28" s="91"/>
      <c r="C28" s="91">
        <v>22523688.170000002</v>
      </c>
      <c r="D28" s="91">
        <v>22506781.43</v>
      </c>
      <c r="E28" s="91">
        <v>22499850.219999999</v>
      </c>
      <c r="F28" s="91">
        <v>22082859.190000001</v>
      </c>
      <c r="G28" s="91">
        <v>22075878.75</v>
      </c>
      <c r="H28" s="91">
        <v>22068873.57</v>
      </c>
      <c r="I28" s="91">
        <v>21637768.66</v>
      </c>
      <c r="J28" s="91">
        <v>21630713.710000001</v>
      </c>
      <c r="K28" s="91">
        <v>21623630.579999998</v>
      </c>
      <c r="L28" s="91">
        <v>21188366.460000001</v>
      </c>
      <c r="M28" s="91">
        <v>21181226.66</v>
      </c>
      <c r="N28" s="91">
        <v>21174058.370000001</v>
      </c>
      <c r="O28" s="91">
        <v>20734592.399999999</v>
      </c>
      <c r="P28" s="91">
        <v>31658446.579999998</v>
      </c>
      <c r="Q28" s="91">
        <v>31483775.940000001</v>
      </c>
      <c r="R28" s="91">
        <v>31308683.399999999</v>
      </c>
      <c r="S28" s="91">
        <v>31133167.75</v>
      </c>
      <c r="T28" s="91">
        <v>30957227.73</v>
      </c>
      <c r="U28" s="91">
        <v>30780862.100000001</v>
      </c>
      <c r="V28" s="91">
        <v>30604069.609999999</v>
      </c>
      <c r="W28" s="91">
        <v>30426845.809999999</v>
      </c>
      <c r="X28" s="91">
        <v>30249189.43</v>
      </c>
      <c r="Y28" s="91">
        <v>30071099.199999999</v>
      </c>
      <c r="Z28" s="91">
        <v>29892573.84</v>
      </c>
      <c r="AA28" s="91">
        <v>29713612.09</v>
      </c>
      <c r="AB28" s="91">
        <v>29534072.870000001</v>
      </c>
      <c r="AC28" s="91">
        <v>29354087.579999998</v>
      </c>
      <c r="AD28" s="91">
        <v>29173654.920000002</v>
      </c>
      <c r="AE28" s="91">
        <v>28992773.559999999</v>
      </c>
      <c r="AF28" s="91">
        <v>28811442.16</v>
      </c>
      <c r="AG28" s="91">
        <v>28629659.41</v>
      </c>
      <c r="AH28" s="91">
        <v>28447423.960000001</v>
      </c>
      <c r="AI28" s="91">
        <v>28264731.210000001</v>
      </c>
      <c r="AJ28" s="91">
        <v>28081579.809999999</v>
      </c>
      <c r="AK28" s="91">
        <v>28051569.829999998</v>
      </c>
      <c r="AL28" s="91">
        <v>28021631</v>
      </c>
      <c r="AM28" s="91">
        <v>27991763.66</v>
      </c>
      <c r="AN28" s="91">
        <v>27961896.32</v>
      </c>
      <c r="AO28" s="91">
        <v>27932028.98</v>
      </c>
      <c r="AP28" s="91">
        <v>27902161.640000001</v>
      </c>
      <c r="AQ28" s="91">
        <v>27872294.300000001</v>
      </c>
      <c r="AR28" s="91">
        <v>27842426.960000001</v>
      </c>
      <c r="AS28" s="91">
        <v>27812559.620000001</v>
      </c>
      <c r="AT28" s="91">
        <v>27782692.280000001</v>
      </c>
      <c r="AU28" s="91">
        <v>27752824.940000001</v>
      </c>
      <c r="AV28" s="91">
        <v>27722957.600000001</v>
      </c>
      <c r="AW28" s="91">
        <v>27693090.260000002</v>
      </c>
      <c r="AX28" s="91">
        <v>27663222.920000002</v>
      </c>
      <c r="AY28" s="91">
        <v>27633355.579999998</v>
      </c>
      <c r="AZ28" s="91">
        <v>27603488.239999998</v>
      </c>
      <c r="BA28" s="91">
        <v>27573620.899999999</v>
      </c>
      <c r="BB28" s="91">
        <v>27543753.559999999</v>
      </c>
      <c r="BC28" s="91">
        <v>27513886.219999999</v>
      </c>
      <c r="BD28" s="91">
        <v>27484018.879999999</v>
      </c>
      <c r="BE28" s="91">
        <v>27454151.539999999</v>
      </c>
      <c r="BF28" s="91">
        <v>27424284.199999999</v>
      </c>
      <c r="BG28" s="91">
        <v>27394416.859999999</v>
      </c>
      <c r="BH28" s="91">
        <v>27364549.52</v>
      </c>
      <c r="BI28" s="91">
        <v>27334682.18</v>
      </c>
      <c r="BJ28" s="91">
        <v>27304814.84</v>
      </c>
      <c r="BK28" s="91">
        <v>27274947.5</v>
      </c>
      <c r="BL28" s="91">
        <v>27245080.16</v>
      </c>
      <c r="BM28" s="91">
        <v>27215212.82</v>
      </c>
      <c r="BN28" s="91">
        <v>27185345.48</v>
      </c>
      <c r="BO28" s="91">
        <v>27155478.140000001</v>
      </c>
      <c r="BP28" s="91">
        <v>27125610.800000001</v>
      </c>
      <c r="BQ28" s="91">
        <v>27095743.460000001</v>
      </c>
      <c r="BR28" s="91">
        <v>27065876.120000001</v>
      </c>
      <c r="BS28" s="91">
        <v>27036008.780000001</v>
      </c>
      <c r="BT28" s="91">
        <v>27006141.440000001</v>
      </c>
      <c r="BU28" s="91">
        <v>26976274.100000001</v>
      </c>
      <c r="BV28" s="91">
        <v>26946406.760000002</v>
      </c>
      <c r="BW28" s="91"/>
      <c r="BX28" s="91"/>
      <c r="BY28" s="91"/>
      <c r="BZ28" s="91"/>
      <c r="CA28" s="91"/>
      <c r="CB28" s="91"/>
    </row>
    <row r="29" spans="1:80" x14ac:dyDescent="0.25">
      <c r="A29" s="141" t="s">
        <v>673</v>
      </c>
      <c r="B29" s="91"/>
      <c r="C29" s="142">
        <v>0</v>
      </c>
      <c r="D29" s="142">
        <v>0</v>
      </c>
      <c r="E29" s="142">
        <v>0</v>
      </c>
      <c r="F29" s="142">
        <v>0</v>
      </c>
      <c r="G29" s="142">
        <v>0</v>
      </c>
      <c r="H29" s="142">
        <v>0</v>
      </c>
      <c r="I29" s="142">
        <v>0</v>
      </c>
      <c r="J29" s="142">
        <v>0</v>
      </c>
      <c r="K29" s="142">
        <v>0</v>
      </c>
      <c r="L29" s="142">
        <v>0</v>
      </c>
      <c r="M29" s="142">
        <v>0</v>
      </c>
      <c r="N29" s="142">
        <v>0</v>
      </c>
      <c r="O29" s="142">
        <v>0</v>
      </c>
      <c r="P29" s="142">
        <v>0</v>
      </c>
      <c r="Q29" s="142">
        <v>0</v>
      </c>
      <c r="R29" s="142">
        <v>0</v>
      </c>
      <c r="S29" s="142">
        <v>0</v>
      </c>
      <c r="T29" s="142">
        <v>0</v>
      </c>
      <c r="U29" s="142">
        <v>0</v>
      </c>
      <c r="V29" s="142">
        <v>0</v>
      </c>
      <c r="W29" s="142">
        <v>0</v>
      </c>
      <c r="X29" s="142">
        <v>0</v>
      </c>
      <c r="Y29" s="142">
        <v>0</v>
      </c>
      <c r="Z29" s="142">
        <v>0</v>
      </c>
      <c r="AA29" s="142">
        <v>0</v>
      </c>
      <c r="AB29" s="142">
        <v>0</v>
      </c>
      <c r="AC29" s="142">
        <v>0</v>
      </c>
      <c r="AD29" s="142">
        <v>0</v>
      </c>
      <c r="AE29" s="142">
        <v>0</v>
      </c>
      <c r="AF29" s="142">
        <v>0</v>
      </c>
      <c r="AG29" s="142">
        <v>0</v>
      </c>
      <c r="AH29" s="142">
        <v>0</v>
      </c>
      <c r="AI29" s="142">
        <v>0</v>
      </c>
      <c r="AJ29" s="142">
        <v>0</v>
      </c>
      <c r="AK29" s="142">
        <v>0</v>
      </c>
      <c r="AL29" s="142">
        <v>0</v>
      </c>
      <c r="AM29" s="142">
        <v>0</v>
      </c>
      <c r="AN29" s="142">
        <v>0</v>
      </c>
      <c r="AO29" s="142">
        <v>0</v>
      </c>
      <c r="AP29" s="142">
        <v>0</v>
      </c>
      <c r="AQ29" s="142">
        <v>0</v>
      </c>
      <c r="AR29" s="142">
        <v>0</v>
      </c>
      <c r="AS29" s="142">
        <v>0</v>
      </c>
      <c r="AT29" s="142">
        <v>0</v>
      </c>
      <c r="AU29" s="142">
        <v>0</v>
      </c>
      <c r="AV29" s="142">
        <v>0</v>
      </c>
      <c r="AW29" s="142">
        <v>0</v>
      </c>
      <c r="AX29" s="142">
        <v>0</v>
      </c>
      <c r="AY29" s="142">
        <v>0</v>
      </c>
      <c r="AZ29" s="142">
        <v>0</v>
      </c>
      <c r="BA29" s="142">
        <v>0</v>
      </c>
      <c r="BB29" s="142">
        <v>0</v>
      </c>
      <c r="BC29" s="142">
        <v>0</v>
      </c>
      <c r="BD29" s="142">
        <v>0</v>
      </c>
      <c r="BE29" s="142">
        <v>0</v>
      </c>
      <c r="BF29" s="142">
        <v>0</v>
      </c>
      <c r="BG29" s="142">
        <v>0</v>
      </c>
      <c r="BH29" s="142">
        <v>0</v>
      </c>
      <c r="BI29" s="142">
        <v>0</v>
      </c>
      <c r="BJ29" s="142">
        <v>0</v>
      </c>
      <c r="BK29" s="142">
        <v>0</v>
      </c>
      <c r="BL29" s="142">
        <v>0</v>
      </c>
      <c r="BM29" s="142">
        <v>0</v>
      </c>
      <c r="BN29" s="142">
        <v>0</v>
      </c>
      <c r="BO29" s="142">
        <v>0</v>
      </c>
      <c r="BP29" s="142">
        <v>0</v>
      </c>
      <c r="BQ29" s="142">
        <v>0</v>
      </c>
      <c r="BR29" s="142">
        <v>0</v>
      </c>
      <c r="BS29" s="142">
        <v>0</v>
      </c>
      <c r="BT29" s="142">
        <v>0</v>
      </c>
      <c r="BU29" s="142">
        <v>0</v>
      </c>
      <c r="BV29" s="142">
        <v>0</v>
      </c>
      <c r="BW29" s="91">
        <v>0</v>
      </c>
      <c r="BX29" s="91">
        <v>0</v>
      </c>
      <c r="BY29" s="91">
        <v>0</v>
      </c>
      <c r="BZ29" s="91">
        <v>0</v>
      </c>
      <c r="CA29" s="91">
        <v>0</v>
      </c>
      <c r="CB29" s="91">
        <v>0</v>
      </c>
    </row>
    <row r="30" spans="1:80" x14ac:dyDescent="0.25">
      <c r="A30" s="135" t="s">
        <v>644</v>
      </c>
      <c r="B30" s="91"/>
      <c r="C30" s="142">
        <v>0</v>
      </c>
      <c r="D30" s="142">
        <v>0</v>
      </c>
      <c r="E30" s="142">
        <v>0</v>
      </c>
      <c r="F30" s="142">
        <v>0</v>
      </c>
      <c r="G30" s="142">
        <v>0</v>
      </c>
      <c r="H30" s="142">
        <v>0</v>
      </c>
      <c r="I30" s="142">
        <v>0</v>
      </c>
      <c r="J30" s="142">
        <v>0</v>
      </c>
      <c r="K30" s="142">
        <v>0</v>
      </c>
      <c r="L30" s="142">
        <v>0</v>
      </c>
      <c r="M30" s="142">
        <v>0</v>
      </c>
      <c r="N30" s="142">
        <v>0</v>
      </c>
      <c r="O30" s="142">
        <v>0</v>
      </c>
      <c r="P30" s="142">
        <v>0</v>
      </c>
      <c r="Q30" s="142">
        <v>0</v>
      </c>
      <c r="R30" s="142">
        <v>0</v>
      </c>
      <c r="S30" s="142">
        <v>0</v>
      </c>
      <c r="T30" s="142">
        <v>0</v>
      </c>
      <c r="U30" s="142">
        <v>0</v>
      </c>
      <c r="V30" s="142">
        <v>0</v>
      </c>
      <c r="W30" s="142">
        <v>0</v>
      </c>
      <c r="X30" s="142">
        <v>0</v>
      </c>
      <c r="Y30" s="142">
        <v>0</v>
      </c>
      <c r="Z30" s="142">
        <v>0</v>
      </c>
      <c r="AA30" s="142">
        <v>0</v>
      </c>
      <c r="AB30" s="142">
        <v>0</v>
      </c>
      <c r="AC30" s="142">
        <v>0</v>
      </c>
      <c r="AD30" s="142">
        <v>0</v>
      </c>
      <c r="AE30" s="142">
        <v>0</v>
      </c>
      <c r="AF30" s="142">
        <v>0</v>
      </c>
      <c r="AG30" s="142">
        <v>0</v>
      </c>
      <c r="AH30" s="142">
        <v>0</v>
      </c>
      <c r="AI30" s="142">
        <v>0</v>
      </c>
      <c r="AJ30" s="142">
        <v>0</v>
      </c>
      <c r="AK30" s="142">
        <v>0</v>
      </c>
      <c r="AL30" s="142">
        <v>0</v>
      </c>
      <c r="AM30" s="142">
        <v>0</v>
      </c>
      <c r="AN30" s="142">
        <v>0</v>
      </c>
      <c r="AO30" s="142">
        <v>0</v>
      </c>
      <c r="AP30" s="142">
        <v>0</v>
      </c>
      <c r="AQ30" s="142">
        <v>0</v>
      </c>
      <c r="AR30" s="142">
        <v>0</v>
      </c>
      <c r="AS30" s="142">
        <v>0</v>
      </c>
      <c r="AT30" s="142">
        <v>0</v>
      </c>
      <c r="AU30" s="142">
        <v>0</v>
      </c>
      <c r="AV30" s="142">
        <v>0</v>
      </c>
      <c r="AW30" s="142">
        <v>0</v>
      </c>
      <c r="AX30" s="142">
        <v>0</v>
      </c>
      <c r="AY30" s="142">
        <v>0</v>
      </c>
      <c r="AZ30" s="142">
        <v>0</v>
      </c>
      <c r="BA30" s="142">
        <v>0</v>
      </c>
      <c r="BB30" s="142">
        <v>0</v>
      </c>
      <c r="BC30" s="142">
        <v>0</v>
      </c>
      <c r="BD30" s="142">
        <v>0</v>
      </c>
      <c r="BE30" s="142">
        <v>0</v>
      </c>
      <c r="BF30" s="142">
        <v>0</v>
      </c>
      <c r="BG30" s="142">
        <v>0</v>
      </c>
      <c r="BH30" s="142">
        <v>0</v>
      </c>
      <c r="BI30" s="142">
        <v>0</v>
      </c>
      <c r="BJ30" s="142">
        <v>0</v>
      </c>
      <c r="BK30" s="142">
        <v>0</v>
      </c>
      <c r="BL30" s="142">
        <v>0</v>
      </c>
      <c r="BM30" s="142">
        <v>0</v>
      </c>
      <c r="BN30" s="142">
        <v>0</v>
      </c>
      <c r="BO30" s="142">
        <v>0</v>
      </c>
      <c r="BP30" s="142">
        <v>0</v>
      </c>
      <c r="BQ30" s="142">
        <v>0</v>
      </c>
      <c r="BR30" s="142">
        <v>0</v>
      </c>
      <c r="BS30" s="142">
        <v>0</v>
      </c>
      <c r="BT30" s="142">
        <v>0</v>
      </c>
      <c r="BU30" s="142">
        <v>0</v>
      </c>
      <c r="BV30" s="142">
        <v>0</v>
      </c>
      <c r="BW30" s="91">
        <v>0</v>
      </c>
      <c r="BX30" s="91">
        <v>0</v>
      </c>
      <c r="BY30" s="91">
        <v>0</v>
      </c>
      <c r="BZ30" s="91">
        <v>0</v>
      </c>
      <c r="CA30" s="91">
        <v>0</v>
      </c>
      <c r="CB30" s="91">
        <v>0</v>
      </c>
    </row>
    <row r="31" spans="1:80" x14ac:dyDescent="0.25">
      <c r="A31" s="135" t="s">
        <v>674</v>
      </c>
      <c r="B31" s="91"/>
      <c r="C31" s="142">
        <v>0</v>
      </c>
      <c r="D31" s="142">
        <v>0</v>
      </c>
      <c r="E31" s="142">
        <v>0</v>
      </c>
      <c r="F31" s="142">
        <v>0</v>
      </c>
      <c r="G31" s="142">
        <v>0</v>
      </c>
      <c r="H31" s="142">
        <v>0</v>
      </c>
      <c r="I31" s="142">
        <v>0</v>
      </c>
      <c r="J31" s="142">
        <v>0</v>
      </c>
      <c r="K31" s="142">
        <v>0</v>
      </c>
      <c r="L31" s="142">
        <v>0</v>
      </c>
      <c r="M31" s="142">
        <v>0</v>
      </c>
      <c r="N31" s="142">
        <v>0</v>
      </c>
      <c r="O31" s="142">
        <v>0</v>
      </c>
      <c r="P31" s="142">
        <v>0</v>
      </c>
      <c r="Q31" s="142">
        <v>0</v>
      </c>
      <c r="R31" s="142">
        <v>0</v>
      </c>
      <c r="S31" s="142">
        <v>0</v>
      </c>
      <c r="T31" s="142">
        <v>0</v>
      </c>
      <c r="U31" s="142">
        <v>0</v>
      </c>
      <c r="V31" s="142">
        <v>0</v>
      </c>
      <c r="W31" s="142">
        <v>0</v>
      </c>
      <c r="X31" s="142">
        <v>0</v>
      </c>
      <c r="Y31" s="142">
        <v>0</v>
      </c>
      <c r="Z31" s="142">
        <v>0</v>
      </c>
      <c r="AA31" s="142">
        <v>0</v>
      </c>
      <c r="AB31" s="142">
        <v>0</v>
      </c>
      <c r="AC31" s="142">
        <v>0</v>
      </c>
      <c r="AD31" s="142">
        <v>0</v>
      </c>
      <c r="AE31" s="142">
        <v>0</v>
      </c>
      <c r="AF31" s="142">
        <v>0</v>
      </c>
      <c r="AG31" s="142">
        <v>0</v>
      </c>
      <c r="AH31" s="142">
        <v>0</v>
      </c>
      <c r="AI31" s="142">
        <v>0</v>
      </c>
      <c r="AJ31" s="142">
        <v>0</v>
      </c>
      <c r="AK31" s="142">
        <v>0</v>
      </c>
      <c r="AL31" s="142">
        <v>0</v>
      </c>
      <c r="AM31" s="142">
        <v>0</v>
      </c>
      <c r="AN31" s="142">
        <v>0</v>
      </c>
      <c r="AO31" s="142">
        <v>0</v>
      </c>
      <c r="AP31" s="142">
        <v>0</v>
      </c>
      <c r="AQ31" s="142">
        <v>0</v>
      </c>
      <c r="AR31" s="142">
        <v>0</v>
      </c>
      <c r="AS31" s="142">
        <v>0</v>
      </c>
      <c r="AT31" s="142">
        <v>0</v>
      </c>
      <c r="AU31" s="142">
        <v>0</v>
      </c>
      <c r="AV31" s="142">
        <v>0</v>
      </c>
      <c r="AW31" s="142">
        <v>0</v>
      </c>
      <c r="AX31" s="142">
        <v>0</v>
      </c>
      <c r="AY31" s="142">
        <v>0</v>
      </c>
      <c r="AZ31" s="142">
        <v>0</v>
      </c>
      <c r="BA31" s="142">
        <v>0</v>
      </c>
      <c r="BB31" s="142">
        <v>0</v>
      </c>
      <c r="BC31" s="142">
        <v>0</v>
      </c>
      <c r="BD31" s="142">
        <v>0</v>
      </c>
      <c r="BE31" s="142">
        <v>0</v>
      </c>
      <c r="BF31" s="142">
        <v>0</v>
      </c>
      <c r="BG31" s="142">
        <v>0</v>
      </c>
      <c r="BH31" s="142">
        <v>0</v>
      </c>
      <c r="BI31" s="142">
        <v>0</v>
      </c>
      <c r="BJ31" s="142">
        <v>0</v>
      </c>
      <c r="BK31" s="142">
        <v>0</v>
      </c>
      <c r="BL31" s="142">
        <v>0</v>
      </c>
      <c r="BM31" s="142">
        <v>0</v>
      </c>
      <c r="BN31" s="142">
        <v>0</v>
      </c>
      <c r="BO31" s="142">
        <v>0</v>
      </c>
      <c r="BP31" s="142">
        <v>0</v>
      </c>
      <c r="BQ31" s="142">
        <v>0</v>
      </c>
      <c r="BR31" s="142">
        <v>0</v>
      </c>
      <c r="BS31" s="142">
        <v>0</v>
      </c>
      <c r="BT31" s="142">
        <v>0</v>
      </c>
      <c r="BU31" s="142">
        <v>0</v>
      </c>
      <c r="BV31" s="142">
        <v>0</v>
      </c>
      <c r="BW31" s="91">
        <v>0</v>
      </c>
      <c r="BX31" s="91">
        <v>0</v>
      </c>
      <c r="BY31" s="91">
        <v>0</v>
      </c>
      <c r="BZ31" s="91">
        <v>0</v>
      </c>
      <c r="CA31" s="91">
        <v>0</v>
      </c>
      <c r="CB31" s="91">
        <v>0</v>
      </c>
    </row>
    <row r="32" spans="1:80" x14ac:dyDescent="0.25">
      <c r="A32" s="136" t="s">
        <v>641</v>
      </c>
      <c r="B32" s="143"/>
      <c r="C32" s="91">
        <v>-16906.74000000002</v>
      </c>
      <c r="D32" s="91">
        <v>-6931.210000000021</v>
      </c>
      <c r="E32" s="91">
        <v>-416991.03</v>
      </c>
      <c r="F32" s="91">
        <v>-6980.4400000000023</v>
      </c>
      <c r="G32" s="91">
        <v>-7005.1800000000221</v>
      </c>
      <c r="H32" s="91">
        <v>-431104.91000000003</v>
      </c>
      <c r="I32" s="91">
        <v>-7054.9499999999825</v>
      </c>
      <c r="J32" s="91">
        <v>-7083.1300000000047</v>
      </c>
      <c r="K32" s="91">
        <v>-435264.12</v>
      </c>
      <c r="L32" s="91">
        <v>-7139.7999999999884</v>
      </c>
      <c r="M32" s="91">
        <v>-7168.289999999979</v>
      </c>
      <c r="N32" s="91">
        <v>-439465.97</v>
      </c>
      <c r="O32" s="91">
        <v>10923854.18</v>
      </c>
      <c r="P32" s="91">
        <v>-174670.64</v>
      </c>
      <c r="Q32" s="91">
        <v>-175092.54</v>
      </c>
      <c r="R32" s="91">
        <v>-175515.65</v>
      </c>
      <c r="S32" s="91">
        <v>-175940.02</v>
      </c>
      <c r="T32" s="91">
        <v>-176365.63</v>
      </c>
      <c r="U32" s="91">
        <v>-176792.49</v>
      </c>
      <c r="V32" s="91">
        <v>-177223.8</v>
      </c>
      <c r="W32" s="91">
        <v>-177656.38</v>
      </c>
      <c r="X32" s="91">
        <v>-178090.23</v>
      </c>
      <c r="Y32" s="91">
        <v>-178525.36</v>
      </c>
      <c r="Z32" s="91">
        <v>-178961.75</v>
      </c>
      <c r="AA32" s="91">
        <v>-179539.22</v>
      </c>
      <c r="AB32" s="91">
        <v>-179985.29</v>
      </c>
      <c r="AC32" s="91">
        <v>-180432.66</v>
      </c>
      <c r="AD32" s="91">
        <v>-180881.36</v>
      </c>
      <c r="AE32" s="91">
        <v>-181331.4</v>
      </c>
      <c r="AF32" s="91">
        <v>-181782.75</v>
      </c>
      <c r="AG32" s="91">
        <v>-182235.45</v>
      </c>
      <c r="AH32" s="91">
        <v>-182692.75</v>
      </c>
      <c r="AI32" s="91">
        <v>-183151.4</v>
      </c>
      <c r="AJ32" s="91">
        <v>-30009.98</v>
      </c>
      <c r="AK32" s="91">
        <v>-29938.83</v>
      </c>
      <c r="AL32" s="91">
        <v>-29867.34</v>
      </c>
      <c r="AM32" s="91">
        <v>-29867.34</v>
      </c>
      <c r="AN32" s="91">
        <v>-29867.34</v>
      </c>
      <c r="AO32" s="91">
        <v>-29867.34</v>
      </c>
      <c r="AP32" s="91">
        <v>-29867.34</v>
      </c>
      <c r="AQ32" s="91">
        <v>-29867.34</v>
      </c>
      <c r="AR32" s="91">
        <v>-29867.34</v>
      </c>
      <c r="AS32" s="91">
        <v>-29867.34</v>
      </c>
      <c r="AT32" s="91">
        <v>-29867.34</v>
      </c>
      <c r="AU32" s="91">
        <v>-29867.34</v>
      </c>
      <c r="AV32" s="91">
        <v>-29867.34</v>
      </c>
      <c r="AW32" s="91">
        <v>-29867.34</v>
      </c>
      <c r="AX32" s="91">
        <v>-29867.34</v>
      </c>
      <c r="AY32" s="91">
        <v>-29867.34</v>
      </c>
      <c r="AZ32" s="91">
        <v>-29867.34</v>
      </c>
      <c r="BA32" s="91">
        <v>-29867.34</v>
      </c>
      <c r="BB32" s="91">
        <v>-29867.34</v>
      </c>
      <c r="BC32" s="91">
        <v>-29867.34</v>
      </c>
      <c r="BD32" s="91">
        <v>-29867.34</v>
      </c>
      <c r="BE32" s="91">
        <v>-29867.34</v>
      </c>
      <c r="BF32" s="91">
        <v>-29867.34</v>
      </c>
      <c r="BG32" s="91">
        <v>-29867.34</v>
      </c>
      <c r="BH32" s="91">
        <v>-29867.34</v>
      </c>
      <c r="BI32" s="91">
        <v>-29867.34</v>
      </c>
      <c r="BJ32" s="91">
        <v>-29867.34</v>
      </c>
      <c r="BK32" s="91">
        <v>-29867.34</v>
      </c>
      <c r="BL32" s="91">
        <v>-29867.34</v>
      </c>
      <c r="BM32" s="91">
        <v>-29867.34</v>
      </c>
      <c r="BN32" s="91">
        <v>-29867.34</v>
      </c>
      <c r="BO32" s="91">
        <v>-29867.34</v>
      </c>
      <c r="BP32" s="91">
        <v>-29867.34</v>
      </c>
      <c r="BQ32" s="91">
        <v>-29867.34</v>
      </c>
      <c r="BR32" s="91">
        <v>-29867.34</v>
      </c>
      <c r="BS32" s="91">
        <v>-29867.34</v>
      </c>
      <c r="BT32" s="91">
        <v>-29867.34</v>
      </c>
      <c r="BU32" s="91">
        <v>-29867.34</v>
      </c>
      <c r="BV32" s="91">
        <v>-29867.34</v>
      </c>
      <c r="BW32" s="91">
        <v>-1789095.77</v>
      </c>
      <c r="BX32" s="91">
        <v>8979019.6899999976</v>
      </c>
      <c r="BY32" s="91">
        <v>-1721848.4300000002</v>
      </c>
      <c r="BZ32" s="91">
        <v>-358408.08000000007</v>
      </c>
      <c r="CA32" s="91">
        <v>-358408.08000000007</v>
      </c>
      <c r="CB32" s="91">
        <v>-358408.08000000007</v>
      </c>
    </row>
    <row r="33" spans="1:80" x14ac:dyDescent="0.25">
      <c r="A33" s="138" t="s">
        <v>314</v>
      </c>
      <c r="B33" s="139">
        <v>22523688.170000002</v>
      </c>
      <c r="C33" s="140">
        <v>22506781.43</v>
      </c>
      <c r="D33" s="140">
        <v>22499850.219999999</v>
      </c>
      <c r="E33" s="140">
        <v>22082859.190000001</v>
      </c>
      <c r="F33" s="140">
        <v>22075878.75</v>
      </c>
      <c r="G33" s="140">
        <v>22068873.57</v>
      </c>
      <c r="H33" s="140">
        <v>21637768.66</v>
      </c>
      <c r="I33" s="140">
        <v>21630713.710000001</v>
      </c>
      <c r="J33" s="140">
        <v>21623630.579999998</v>
      </c>
      <c r="K33" s="140">
        <v>21188366.460000001</v>
      </c>
      <c r="L33" s="140">
        <v>21181226.66</v>
      </c>
      <c r="M33" s="140">
        <v>21174058.370000001</v>
      </c>
      <c r="N33" s="140">
        <v>20734592.399999999</v>
      </c>
      <c r="O33" s="140">
        <v>31658446.579999998</v>
      </c>
      <c r="P33" s="140">
        <v>31483775.940000001</v>
      </c>
      <c r="Q33" s="140">
        <v>31308683.399999999</v>
      </c>
      <c r="R33" s="140">
        <v>31133167.75</v>
      </c>
      <c r="S33" s="140">
        <v>30957227.73</v>
      </c>
      <c r="T33" s="140">
        <v>30780862.100000001</v>
      </c>
      <c r="U33" s="140">
        <v>30604069.609999999</v>
      </c>
      <c r="V33" s="140">
        <v>30426845.809999999</v>
      </c>
      <c r="W33" s="140">
        <v>30249189.43</v>
      </c>
      <c r="X33" s="140">
        <v>30071099.199999999</v>
      </c>
      <c r="Y33" s="140">
        <v>29892573.84</v>
      </c>
      <c r="Z33" s="140">
        <v>29713612.09</v>
      </c>
      <c r="AA33" s="140">
        <v>29534072.870000001</v>
      </c>
      <c r="AB33" s="140">
        <v>29354087.579999998</v>
      </c>
      <c r="AC33" s="140">
        <v>29173654.920000002</v>
      </c>
      <c r="AD33" s="140">
        <v>28992773.559999999</v>
      </c>
      <c r="AE33" s="140">
        <v>28811442.16</v>
      </c>
      <c r="AF33" s="140">
        <v>28629659.41</v>
      </c>
      <c r="AG33" s="140">
        <v>28447423.960000001</v>
      </c>
      <c r="AH33" s="140">
        <v>28264731.210000001</v>
      </c>
      <c r="AI33" s="140">
        <v>28081579.809999999</v>
      </c>
      <c r="AJ33" s="140">
        <v>28051569.829999998</v>
      </c>
      <c r="AK33" s="140">
        <v>28021631</v>
      </c>
      <c r="AL33" s="140">
        <v>27991763.66</v>
      </c>
      <c r="AM33" s="140">
        <v>27961896.32</v>
      </c>
      <c r="AN33" s="140">
        <v>27932028.98</v>
      </c>
      <c r="AO33" s="140">
        <v>27902161.640000001</v>
      </c>
      <c r="AP33" s="140">
        <v>27872294.300000001</v>
      </c>
      <c r="AQ33" s="140">
        <v>27842426.960000001</v>
      </c>
      <c r="AR33" s="140">
        <v>27812559.620000001</v>
      </c>
      <c r="AS33" s="140">
        <v>27782692.280000001</v>
      </c>
      <c r="AT33" s="140">
        <v>27752824.940000001</v>
      </c>
      <c r="AU33" s="140">
        <v>27722957.600000001</v>
      </c>
      <c r="AV33" s="140">
        <v>27693090.260000002</v>
      </c>
      <c r="AW33" s="140">
        <v>27663222.920000002</v>
      </c>
      <c r="AX33" s="140">
        <v>27633355.579999998</v>
      </c>
      <c r="AY33" s="140">
        <v>27603488.239999998</v>
      </c>
      <c r="AZ33" s="140">
        <v>27573620.899999999</v>
      </c>
      <c r="BA33" s="140">
        <v>27543753.559999999</v>
      </c>
      <c r="BB33" s="140">
        <v>27513886.219999999</v>
      </c>
      <c r="BC33" s="140">
        <v>27484018.879999999</v>
      </c>
      <c r="BD33" s="140">
        <v>27454151.539999999</v>
      </c>
      <c r="BE33" s="140">
        <v>27424284.199999999</v>
      </c>
      <c r="BF33" s="140">
        <v>27394416.859999999</v>
      </c>
      <c r="BG33" s="140">
        <v>27364549.52</v>
      </c>
      <c r="BH33" s="140">
        <v>27334682.18</v>
      </c>
      <c r="BI33" s="140">
        <v>27304814.84</v>
      </c>
      <c r="BJ33" s="140">
        <v>27274947.5</v>
      </c>
      <c r="BK33" s="140">
        <v>27245080.16</v>
      </c>
      <c r="BL33" s="140">
        <v>27215212.82</v>
      </c>
      <c r="BM33" s="140">
        <v>27185345.48</v>
      </c>
      <c r="BN33" s="140">
        <v>27155478.140000001</v>
      </c>
      <c r="BO33" s="140">
        <v>27125610.800000001</v>
      </c>
      <c r="BP33" s="140">
        <v>27095743.460000001</v>
      </c>
      <c r="BQ33" s="140">
        <v>27065876.120000001</v>
      </c>
      <c r="BR33" s="140">
        <v>27036008.780000001</v>
      </c>
      <c r="BS33" s="140">
        <v>27006141.440000001</v>
      </c>
      <c r="BT33" s="140">
        <v>26976274.100000001</v>
      </c>
      <c r="BU33" s="140">
        <v>26946406.760000002</v>
      </c>
      <c r="BV33" s="140">
        <v>26916539.420000002</v>
      </c>
      <c r="BW33" s="140">
        <v>-1789095.77</v>
      </c>
      <c r="BX33" s="140">
        <v>8979019.6899999995</v>
      </c>
      <c r="BY33" s="140">
        <v>-1721848.43</v>
      </c>
      <c r="BZ33" s="140">
        <v>-358408.08</v>
      </c>
      <c r="CA33" s="140">
        <v>-358408.08</v>
      </c>
      <c r="CB33" s="140">
        <v>-358408.08</v>
      </c>
    </row>
    <row r="34" spans="1:80" x14ac:dyDescent="0.25">
      <c r="A34" s="135" t="s">
        <v>703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  <c r="H34" s="91">
        <v>0</v>
      </c>
      <c r="I34" s="91">
        <v>0</v>
      </c>
      <c r="J34" s="91">
        <v>0</v>
      </c>
      <c r="K34" s="91">
        <v>0</v>
      </c>
      <c r="L34" s="91">
        <v>0</v>
      </c>
      <c r="M34" s="91">
        <v>0</v>
      </c>
      <c r="N34" s="91">
        <v>0</v>
      </c>
      <c r="O34" s="91">
        <v>0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1">
        <v>0</v>
      </c>
      <c r="X34" s="91">
        <v>0</v>
      </c>
      <c r="Y34" s="91">
        <v>0</v>
      </c>
      <c r="Z34" s="91">
        <v>0</v>
      </c>
      <c r="AA34" s="91">
        <v>0</v>
      </c>
      <c r="AB34" s="91">
        <v>0</v>
      </c>
      <c r="AC34" s="91">
        <v>0</v>
      </c>
      <c r="AD34" s="91">
        <v>0</v>
      </c>
      <c r="AE34" s="91">
        <v>0</v>
      </c>
      <c r="AF34" s="91">
        <v>0</v>
      </c>
      <c r="AG34" s="91">
        <v>0</v>
      </c>
      <c r="AH34" s="91">
        <v>0</v>
      </c>
      <c r="AI34" s="91">
        <v>0</v>
      </c>
      <c r="AJ34" s="91">
        <v>0</v>
      </c>
      <c r="AK34" s="91">
        <v>0</v>
      </c>
      <c r="AL34" s="91">
        <v>0</v>
      </c>
      <c r="AM34" s="91">
        <v>0</v>
      </c>
      <c r="AN34" s="91">
        <v>0</v>
      </c>
      <c r="AO34" s="91">
        <v>0</v>
      </c>
      <c r="AP34" s="91">
        <v>0</v>
      </c>
      <c r="AQ34" s="91">
        <v>0</v>
      </c>
      <c r="AR34" s="91">
        <v>0</v>
      </c>
      <c r="AS34" s="91">
        <v>0</v>
      </c>
      <c r="AT34" s="91">
        <v>0</v>
      </c>
      <c r="AU34" s="91">
        <v>0</v>
      </c>
      <c r="AV34" s="91">
        <v>0</v>
      </c>
      <c r="AW34" s="91">
        <v>0</v>
      </c>
      <c r="AX34" s="91">
        <v>0</v>
      </c>
      <c r="AY34" s="91">
        <v>0</v>
      </c>
      <c r="AZ34" s="91">
        <v>0</v>
      </c>
      <c r="BA34" s="91">
        <v>0</v>
      </c>
      <c r="BB34" s="91">
        <v>0</v>
      </c>
      <c r="BC34" s="91">
        <v>0</v>
      </c>
      <c r="BD34" s="91">
        <v>0</v>
      </c>
      <c r="BE34" s="91">
        <v>0</v>
      </c>
      <c r="BF34" s="91">
        <v>0</v>
      </c>
      <c r="BG34" s="91">
        <v>0</v>
      </c>
      <c r="BH34" s="91">
        <v>0</v>
      </c>
      <c r="BI34" s="91">
        <v>0</v>
      </c>
      <c r="BJ34" s="91">
        <v>0</v>
      </c>
      <c r="BK34" s="91">
        <v>0</v>
      </c>
      <c r="BL34" s="91">
        <v>0</v>
      </c>
      <c r="BM34" s="91">
        <v>0</v>
      </c>
      <c r="BN34" s="91">
        <v>0</v>
      </c>
      <c r="BO34" s="91">
        <v>0</v>
      </c>
      <c r="BP34" s="91">
        <v>0</v>
      </c>
      <c r="BQ34" s="91">
        <v>0</v>
      </c>
      <c r="BR34" s="91">
        <v>0</v>
      </c>
      <c r="BS34" s="91">
        <v>0</v>
      </c>
      <c r="BT34" s="91">
        <v>0</v>
      </c>
      <c r="BU34" s="91">
        <v>0</v>
      </c>
      <c r="BV34" s="91">
        <v>0</v>
      </c>
      <c r="BW34" s="91"/>
      <c r="BX34" s="91"/>
      <c r="BY34" s="91"/>
      <c r="BZ34" s="91"/>
      <c r="CA34" s="91"/>
      <c r="CB34" s="91"/>
    </row>
    <row r="35" spans="1:80" x14ac:dyDescent="0.25">
      <c r="A35" s="135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</row>
    <row r="36" spans="1:80" x14ac:dyDescent="0.25">
      <c r="A36" s="132">
        <v>1020000</v>
      </c>
      <c r="B36" s="133" t="s">
        <v>706</v>
      </c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</row>
    <row r="37" spans="1:80" x14ac:dyDescent="0.25">
      <c r="A37" s="135" t="s">
        <v>701</v>
      </c>
      <c r="B37" s="91"/>
      <c r="C37" s="91">
        <v>218909.87</v>
      </c>
      <c r="D37" s="91">
        <v>218909.87</v>
      </c>
      <c r="E37" s="91">
        <v>225416.4</v>
      </c>
      <c r="F37" s="91">
        <v>226444.67</v>
      </c>
      <c r="G37" s="91">
        <v>229844.67</v>
      </c>
      <c r="H37" s="91">
        <v>232006.62</v>
      </c>
      <c r="I37" s="91">
        <v>232231.49</v>
      </c>
      <c r="J37" s="91">
        <v>88339.63</v>
      </c>
      <c r="K37" s="91">
        <v>395935.06</v>
      </c>
      <c r="L37" s="91">
        <v>369064.18</v>
      </c>
      <c r="M37" s="91">
        <v>369064.18</v>
      </c>
      <c r="N37" s="91">
        <v>372248.24</v>
      </c>
      <c r="O37" s="91">
        <v>411071.06</v>
      </c>
      <c r="P37" s="91">
        <v>411071.06</v>
      </c>
      <c r="Q37" s="91">
        <v>411071.06</v>
      </c>
      <c r="R37" s="91">
        <v>411071.06</v>
      </c>
      <c r="S37" s="91">
        <v>411071.06</v>
      </c>
      <c r="T37" s="91">
        <v>411071.06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0</v>
      </c>
      <c r="AB37" s="91">
        <v>0</v>
      </c>
      <c r="AC37" s="91">
        <v>0</v>
      </c>
      <c r="AD37" s="91">
        <v>0</v>
      </c>
      <c r="AE37" s="91">
        <v>0</v>
      </c>
      <c r="AF37" s="91">
        <v>0</v>
      </c>
      <c r="AG37" s="91">
        <v>0</v>
      </c>
      <c r="AH37" s="91">
        <v>0</v>
      </c>
      <c r="AI37" s="91">
        <v>0</v>
      </c>
      <c r="AJ37" s="91">
        <v>0</v>
      </c>
      <c r="AK37" s="91">
        <v>0</v>
      </c>
      <c r="AL37" s="91">
        <v>0</v>
      </c>
      <c r="AM37" s="91">
        <v>0</v>
      </c>
      <c r="AN37" s="91">
        <v>0</v>
      </c>
      <c r="AO37" s="91">
        <v>0</v>
      </c>
      <c r="AP37" s="91">
        <v>0</v>
      </c>
      <c r="AQ37" s="91">
        <v>0</v>
      </c>
      <c r="AR37" s="91">
        <v>0</v>
      </c>
      <c r="AS37" s="91">
        <v>0</v>
      </c>
      <c r="AT37" s="91">
        <v>0</v>
      </c>
      <c r="AU37" s="91">
        <v>0</v>
      </c>
      <c r="AV37" s="91">
        <v>0</v>
      </c>
      <c r="AW37" s="91">
        <v>0</v>
      </c>
      <c r="AX37" s="91">
        <v>0</v>
      </c>
      <c r="AY37" s="91">
        <v>0</v>
      </c>
      <c r="AZ37" s="91">
        <v>0</v>
      </c>
      <c r="BA37" s="91">
        <v>0</v>
      </c>
      <c r="BB37" s="91">
        <v>0</v>
      </c>
      <c r="BC37" s="91">
        <v>0</v>
      </c>
      <c r="BD37" s="91">
        <v>0</v>
      </c>
      <c r="BE37" s="91">
        <v>0</v>
      </c>
      <c r="BF37" s="91">
        <v>0</v>
      </c>
      <c r="BG37" s="91">
        <v>0</v>
      </c>
      <c r="BH37" s="91">
        <v>0</v>
      </c>
      <c r="BI37" s="91">
        <v>0</v>
      </c>
      <c r="BJ37" s="91">
        <v>0</v>
      </c>
      <c r="BK37" s="91">
        <v>0</v>
      </c>
      <c r="BL37" s="91">
        <v>0</v>
      </c>
      <c r="BM37" s="91">
        <v>0</v>
      </c>
      <c r="BN37" s="91">
        <v>0</v>
      </c>
      <c r="BO37" s="91">
        <v>0</v>
      </c>
      <c r="BP37" s="91">
        <v>0</v>
      </c>
      <c r="BQ37" s="91">
        <v>0</v>
      </c>
      <c r="BR37" s="91">
        <v>0</v>
      </c>
      <c r="BS37" s="91">
        <v>0</v>
      </c>
      <c r="BT37" s="91">
        <v>0</v>
      </c>
      <c r="BU37" s="91">
        <v>0</v>
      </c>
      <c r="BV37" s="91">
        <v>0</v>
      </c>
      <c r="BW37" s="91"/>
      <c r="BX37" s="91"/>
      <c r="BY37" s="91"/>
      <c r="BZ37" s="91"/>
      <c r="CA37" s="91"/>
      <c r="CB37" s="91"/>
    </row>
    <row r="38" spans="1:80" x14ac:dyDescent="0.25">
      <c r="A38" s="135" t="s">
        <v>707</v>
      </c>
      <c r="B38" s="91"/>
      <c r="C38" s="142">
        <v>0</v>
      </c>
      <c r="D38" s="142">
        <v>0</v>
      </c>
      <c r="E38" s="142">
        <v>0</v>
      </c>
      <c r="F38" s="142">
        <v>0</v>
      </c>
      <c r="G38" s="142">
        <v>0</v>
      </c>
      <c r="H38" s="142">
        <v>0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2">
        <v>0</v>
      </c>
      <c r="O38" s="142">
        <v>0</v>
      </c>
      <c r="P38" s="142">
        <v>0</v>
      </c>
      <c r="Q38" s="142">
        <v>0</v>
      </c>
      <c r="R38" s="142">
        <v>0</v>
      </c>
      <c r="S38" s="142">
        <v>0</v>
      </c>
      <c r="T38" s="142">
        <v>0</v>
      </c>
      <c r="U38" s="142">
        <v>0</v>
      </c>
      <c r="V38" s="142">
        <v>0</v>
      </c>
      <c r="W38" s="142">
        <v>0</v>
      </c>
      <c r="X38" s="142">
        <v>0</v>
      </c>
      <c r="Y38" s="142">
        <v>0</v>
      </c>
      <c r="Z38" s="142">
        <v>0</v>
      </c>
      <c r="AA38" s="142">
        <v>0</v>
      </c>
      <c r="AB38" s="142">
        <v>0</v>
      </c>
      <c r="AC38" s="142">
        <v>0</v>
      </c>
      <c r="AD38" s="142">
        <v>0</v>
      </c>
      <c r="AE38" s="142">
        <v>0</v>
      </c>
      <c r="AF38" s="142">
        <v>0</v>
      </c>
      <c r="AG38" s="142">
        <v>0</v>
      </c>
      <c r="AH38" s="142">
        <v>0</v>
      </c>
      <c r="AI38" s="142">
        <v>0</v>
      </c>
      <c r="AJ38" s="142">
        <v>0</v>
      </c>
      <c r="AK38" s="142">
        <v>0</v>
      </c>
      <c r="AL38" s="142">
        <v>0</v>
      </c>
      <c r="AM38" s="142">
        <v>0</v>
      </c>
      <c r="AN38" s="142">
        <v>0</v>
      </c>
      <c r="AO38" s="142">
        <v>0</v>
      </c>
      <c r="AP38" s="142">
        <v>0</v>
      </c>
      <c r="AQ38" s="142">
        <v>0</v>
      </c>
      <c r="AR38" s="142">
        <v>0</v>
      </c>
      <c r="AS38" s="142">
        <v>0</v>
      </c>
      <c r="AT38" s="142">
        <v>0</v>
      </c>
      <c r="AU38" s="142">
        <v>0</v>
      </c>
      <c r="AV38" s="142">
        <v>0</v>
      </c>
      <c r="AW38" s="142">
        <v>0</v>
      </c>
      <c r="AX38" s="142">
        <v>0</v>
      </c>
      <c r="AY38" s="142">
        <v>0</v>
      </c>
      <c r="AZ38" s="142">
        <v>0</v>
      </c>
      <c r="BA38" s="142">
        <v>0</v>
      </c>
      <c r="BB38" s="142">
        <v>0</v>
      </c>
      <c r="BC38" s="142">
        <v>0</v>
      </c>
      <c r="BD38" s="142">
        <v>0</v>
      </c>
      <c r="BE38" s="142">
        <v>0</v>
      </c>
      <c r="BF38" s="142">
        <v>0</v>
      </c>
      <c r="BG38" s="142">
        <v>0</v>
      </c>
      <c r="BH38" s="142">
        <v>0</v>
      </c>
      <c r="BI38" s="142">
        <v>0</v>
      </c>
      <c r="BJ38" s="142">
        <v>0</v>
      </c>
      <c r="BK38" s="142">
        <v>0</v>
      </c>
      <c r="BL38" s="142">
        <v>0</v>
      </c>
      <c r="BM38" s="142">
        <v>0</v>
      </c>
      <c r="BN38" s="142">
        <v>0</v>
      </c>
      <c r="BO38" s="142">
        <v>0</v>
      </c>
      <c r="BP38" s="142">
        <v>0</v>
      </c>
      <c r="BQ38" s="142">
        <v>0</v>
      </c>
      <c r="BR38" s="142">
        <v>0</v>
      </c>
      <c r="BS38" s="142">
        <v>0</v>
      </c>
      <c r="BT38" s="142">
        <v>0</v>
      </c>
      <c r="BU38" s="142">
        <v>0</v>
      </c>
      <c r="BV38" s="142">
        <v>0</v>
      </c>
      <c r="BW38" s="91">
        <v>0</v>
      </c>
      <c r="BX38" s="91">
        <v>0</v>
      </c>
      <c r="BY38" s="91">
        <v>0</v>
      </c>
      <c r="BZ38" s="91">
        <v>0</v>
      </c>
      <c r="CA38" s="91">
        <v>0</v>
      </c>
      <c r="CB38" s="91">
        <v>0</v>
      </c>
    </row>
    <row r="39" spans="1:80" x14ac:dyDescent="0.25">
      <c r="A39" s="135" t="s">
        <v>708</v>
      </c>
      <c r="B39" s="91"/>
      <c r="C39" s="142">
        <v>0</v>
      </c>
      <c r="D39" s="142">
        <v>0</v>
      </c>
      <c r="E39" s="142">
        <v>0</v>
      </c>
      <c r="F39" s="142">
        <v>0</v>
      </c>
      <c r="G39" s="142">
        <v>0</v>
      </c>
      <c r="H39" s="142">
        <v>0</v>
      </c>
      <c r="I39" s="142">
        <v>0</v>
      </c>
      <c r="J39" s="142">
        <v>0</v>
      </c>
      <c r="K39" s="142">
        <v>0</v>
      </c>
      <c r="L39" s="142">
        <v>0</v>
      </c>
      <c r="M39" s="142">
        <v>0</v>
      </c>
      <c r="N39" s="142">
        <v>0</v>
      </c>
      <c r="O39" s="142">
        <v>0</v>
      </c>
      <c r="P39" s="142">
        <v>0</v>
      </c>
      <c r="Q39" s="142">
        <v>0</v>
      </c>
      <c r="R39" s="142">
        <v>0</v>
      </c>
      <c r="S39" s="142">
        <v>0</v>
      </c>
      <c r="T39" s="142">
        <v>0</v>
      </c>
      <c r="U39" s="142">
        <v>0</v>
      </c>
      <c r="V39" s="142">
        <v>0</v>
      </c>
      <c r="W39" s="142">
        <v>0</v>
      </c>
      <c r="X39" s="142">
        <v>0</v>
      </c>
      <c r="Y39" s="142">
        <v>0</v>
      </c>
      <c r="Z39" s="142">
        <v>0</v>
      </c>
      <c r="AA39" s="142">
        <v>0</v>
      </c>
      <c r="AB39" s="142">
        <v>0</v>
      </c>
      <c r="AC39" s="142">
        <v>0</v>
      </c>
      <c r="AD39" s="142">
        <v>0</v>
      </c>
      <c r="AE39" s="142">
        <v>0</v>
      </c>
      <c r="AF39" s="142">
        <v>0</v>
      </c>
      <c r="AG39" s="142">
        <v>0</v>
      </c>
      <c r="AH39" s="142">
        <v>0</v>
      </c>
      <c r="AI39" s="142">
        <v>0</v>
      </c>
      <c r="AJ39" s="142">
        <v>0</v>
      </c>
      <c r="AK39" s="142">
        <v>0</v>
      </c>
      <c r="AL39" s="142">
        <v>0</v>
      </c>
      <c r="AM39" s="142">
        <v>0</v>
      </c>
      <c r="AN39" s="142">
        <v>0</v>
      </c>
      <c r="AO39" s="142">
        <v>0</v>
      </c>
      <c r="AP39" s="142">
        <v>0</v>
      </c>
      <c r="AQ39" s="142">
        <v>0</v>
      </c>
      <c r="AR39" s="142">
        <v>0</v>
      </c>
      <c r="AS39" s="142">
        <v>0</v>
      </c>
      <c r="AT39" s="142">
        <v>0</v>
      </c>
      <c r="AU39" s="142">
        <v>0</v>
      </c>
      <c r="AV39" s="142">
        <v>0</v>
      </c>
      <c r="AW39" s="142">
        <v>0</v>
      </c>
      <c r="AX39" s="142">
        <v>0</v>
      </c>
      <c r="AY39" s="142">
        <v>0</v>
      </c>
      <c r="AZ39" s="142">
        <v>0</v>
      </c>
      <c r="BA39" s="142">
        <v>0</v>
      </c>
      <c r="BB39" s="142">
        <v>0</v>
      </c>
      <c r="BC39" s="142">
        <v>0</v>
      </c>
      <c r="BD39" s="142">
        <v>0</v>
      </c>
      <c r="BE39" s="142">
        <v>0</v>
      </c>
      <c r="BF39" s="142">
        <v>0</v>
      </c>
      <c r="BG39" s="142">
        <v>0</v>
      </c>
      <c r="BH39" s="142">
        <v>0</v>
      </c>
      <c r="BI39" s="142">
        <v>0</v>
      </c>
      <c r="BJ39" s="142">
        <v>0</v>
      </c>
      <c r="BK39" s="142">
        <v>0</v>
      </c>
      <c r="BL39" s="142">
        <v>0</v>
      </c>
      <c r="BM39" s="142">
        <v>0</v>
      </c>
      <c r="BN39" s="142">
        <v>0</v>
      </c>
      <c r="BO39" s="142">
        <v>0</v>
      </c>
      <c r="BP39" s="142">
        <v>0</v>
      </c>
      <c r="BQ39" s="142">
        <v>0</v>
      </c>
      <c r="BR39" s="142">
        <v>0</v>
      </c>
      <c r="BS39" s="142">
        <v>0</v>
      </c>
      <c r="BT39" s="142">
        <v>0</v>
      </c>
      <c r="BU39" s="142">
        <v>0</v>
      </c>
      <c r="BV39" s="142">
        <v>0</v>
      </c>
      <c r="BW39" s="91">
        <v>0</v>
      </c>
      <c r="BX39" s="91">
        <v>0</v>
      </c>
      <c r="BY39" s="91">
        <v>0</v>
      </c>
      <c r="BZ39" s="91">
        <v>0</v>
      </c>
      <c r="CA39" s="91">
        <v>0</v>
      </c>
      <c r="CB39" s="91">
        <v>0</v>
      </c>
    </row>
    <row r="40" spans="1:80" x14ac:dyDescent="0.25">
      <c r="A40" s="141" t="s">
        <v>709</v>
      </c>
      <c r="B40" s="91"/>
      <c r="C40" s="145">
        <v>0</v>
      </c>
      <c r="D40" s="145">
        <v>6506.53</v>
      </c>
      <c r="E40" s="145">
        <v>1028.27</v>
      </c>
      <c r="F40" s="145">
        <v>3400</v>
      </c>
      <c r="G40" s="145">
        <v>2161.9499999999998</v>
      </c>
      <c r="H40" s="145">
        <v>224.86999999999998</v>
      </c>
      <c r="I40" s="145">
        <v>1117.7200000000012</v>
      </c>
      <c r="J40" s="146">
        <v>307595.43</v>
      </c>
      <c r="K40" s="146">
        <v>1312.1100000000151</v>
      </c>
      <c r="L40" s="146">
        <v>0</v>
      </c>
      <c r="M40" s="146">
        <v>3184.06</v>
      </c>
      <c r="N40" s="146">
        <v>38822.82</v>
      </c>
      <c r="O40" s="146">
        <v>0</v>
      </c>
      <c r="P40" s="146">
        <v>0</v>
      </c>
      <c r="Q40" s="146">
        <v>0</v>
      </c>
      <c r="R40" s="146">
        <v>0</v>
      </c>
      <c r="S40" s="146">
        <v>0</v>
      </c>
      <c r="T40" s="146">
        <v>0</v>
      </c>
      <c r="U40" s="146">
        <v>0</v>
      </c>
      <c r="V40" s="146">
        <v>0</v>
      </c>
      <c r="W40" s="146">
        <v>0</v>
      </c>
      <c r="X40" s="146">
        <v>0</v>
      </c>
      <c r="Y40" s="146">
        <v>0</v>
      </c>
      <c r="Z40" s="146">
        <v>0</v>
      </c>
      <c r="AA40" s="146">
        <v>0</v>
      </c>
      <c r="AB40" s="146">
        <v>0</v>
      </c>
      <c r="AC40" s="146">
        <v>0</v>
      </c>
      <c r="AD40" s="146">
        <v>0</v>
      </c>
      <c r="AE40" s="146">
        <v>0</v>
      </c>
      <c r="AF40" s="146">
        <v>0</v>
      </c>
      <c r="AG40" s="146">
        <v>0</v>
      </c>
      <c r="AH40" s="146">
        <v>0</v>
      </c>
      <c r="AI40" s="146">
        <v>0</v>
      </c>
      <c r="AJ40" s="146">
        <v>0</v>
      </c>
      <c r="AK40" s="146">
        <v>0</v>
      </c>
      <c r="AL40" s="146">
        <v>0</v>
      </c>
      <c r="AM40" s="146">
        <v>0</v>
      </c>
      <c r="AN40" s="146">
        <v>0</v>
      </c>
      <c r="AO40" s="146">
        <v>0</v>
      </c>
      <c r="AP40" s="146">
        <v>0</v>
      </c>
      <c r="AQ40" s="146">
        <v>0</v>
      </c>
      <c r="AR40" s="146">
        <v>0</v>
      </c>
      <c r="AS40" s="146">
        <v>0</v>
      </c>
      <c r="AT40" s="146">
        <v>0</v>
      </c>
      <c r="AU40" s="146">
        <v>0</v>
      </c>
      <c r="AV40" s="146">
        <v>0</v>
      </c>
      <c r="AW40" s="146">
        <v>0</v>
      </c>
      <c r="AX40" s="146">
        <v>0</v>
      </c>
      <c r="AY40" s="146">
        <v>0</v>
      </c>
      <c r="AZ40" s="146">
        <v>0</v>
      </c>
      <c r="BA40" s="146">
        <v>0</v>
      </c>
      <c r="BB40" s="146">
        <v>0</v>
      </c>
      <c r="BC40" s="146">
        <v>0</v>
      </c>
      <c r="BD40" s="146">
        <v>0</v>
      </c>
      <c r="BE40" s="146">
        <v>0</v>
      </c>
      <c r="BF40" s="146">
        <v>0</v>
      </c>
      <c r="BG40" s="146">
        <v>0</v>
      </c>
      <c r="BH40" s="146">
        <v>0</v>
      </c>
      <c r="BI40" s="146">
        <v>0</v>
      </c>
      <c r="BJ40" s="146">
        <v>0</v>
      </c>
      <c r="BK40" s="146">
        <v>0</v>
      </c>
      <c r="BL40" s="146">
        <v>0</v>
      </c>
      <c r="BM40" s="146">
        <v>0</v>
      </c>
      <c r="BN40" s="146">
        <v>0</v>
      </c>
      <c r="BO40" s="146">
        <v>0</v>
      </c>
      <c r="BP40" s="146">
        <v>0</v>
      </c>
      <c r="BQ40" s="146">
        <v>0</v>
      </c>
      <c r="BR40" s="146">
        <v>0</v>
      </c>
      <c r="BS40" s="146">
        <v>0</v>
      </c>
      <c r="BT40" s="146">
        <v>0</v>
      </c>
      <c r="BU40" s="146">
        <v>0</v>
      </c>
      <c r="BV40" s="146">
        <v>0</v>
      </c>
      <c r="BW40" s="91">
        <v>365353.76</v>
      </c>
      <c r="BX40" s="91">
        <v>0</v>
      </c>
      <c r="BY40" s="91">
        <v>0</v>
      </c>
      <c r="BZ40" s="91">
        <v>0</v>
      </c>
      <c r="CA40" s="91">
        <v>0</v>
      </c>
      <c r="CB40" s="91">
        <v>0</v>
      </c>
    </row>
    <row r="41" spans="1:80" x14ac:dyDescent="0.25">
      <c r="A41" s="135" t="s">
        <v>710</v>
      </c>
      <c r="B41" s="91"/>
      <c r="C41" s="147">
        <v>0</v>
      </c>
      <c r="D41" s="147">
        <v>0</v>
      </c>
      <c r="E41" s="147">
        <v>0</v>
      </c>
      <c r="F41" s="147">
        <v>0</v>
      </c>
      <c r="G41" s="147">
        <v>0</v>
      </c>
      <c r="H41" s="147">
        <v>0</v>
      </c>
      <c r="I41" s="147">
        <v>-393597.43</v>
      </c>
      <c r="J41" s="147">
        <v>0</v>
      </c>
      <c r="K41" s="147">
        <v>-185786.37</v>
      </c>
      <c r="L41" s="147">
        <v>0</v>
      </c>
      <c r="M41" s="147">
        <v>0</v>
      </c>
      <c r="N41" s="147">
        <v>0</v>
      </c>
      <c r="O41" s="147">
        <v>0</v>
      </c>
      <c r="P41" s="147">
        <v>0</v>
      </c>
      <c r="Q41" s="147">
        <v>0</v>
      </c>
      <c r="R41" s="147">
        <v>0</v>
      </c>
      <c r="S41" s="147">
        <v>0</v>
      </c>
      <c r="T41" s="147">
        <v>-411071.06</v>
      </c>
      <c r="U41" s="147">
        <v>0</v>
      </c>
      <c r="V41" s="147">
        <v>0</v>
      </c>
      <c r="W41" s="147">
        <v>0</v>
      </c>
      <c r="X41" s="147">
        <v>0</v>
      </c>
      <c r="Y41" s="147">
        <v>0</v>
      </c>
      <c r="Z41" s="147">
        <v>0</v>
      </c>
      <c r="AA41" s="147">
        <v>0</v>
      </c>
      <c r="AB41" s="147">
        <v>0</v>
      </c>
      <c r="AC41" s="147">
        <v>0</v>
      </c>
      <c r="AD41" s="147">
        <v>0</v>
      </c>
      <c r="AE41" s="147">
        <v>0</v>
      </c>
      <c r="AF41" s="147">
        <v>0</v>
      </c>
      <c r="AG41" s="147">
        <v>0</v>
      </c>
      <c r="AH41" s="147">
        <v>0</v>
      </c>
      <c r="AI41" s="147">
        <v>0</v>
      </c>
      <c r="AJ41" s="147">
        <v>0</v>
      </c>
      <c r="AK41" s="147">
        <v>0</v>
      </c>
      <c r="AL41" s="147">
        <v>0</v>
      </c>
      <c r="AM41" s="147">
        <v>0</v>
      </c>
      <c r="AN41" s="147">
        <v>0</v>
      </c>
      <c r="AO41" s="147">
        <v>0</v>
      </c>
      <c r="AP41" s="147">
        <v>0</v>
      </c>
      <c r="AQ41" s="147">
        <v>0</v>
      </c>
      <c r="AR41" s="147">
        <v>0</v>
      </c>
      <c r="AS41" s="147">
        <v>0</v>
      </c>
      <c r="AT41" s="147">
        <v>0</v>
      </c>
      <c r="AU41" s="147">
        <v>0</v>
      </c>
      <c r="AV41" s="147">
        <v>0</v>
      </c>
      <c r="AW41" s="147">
        <v>0</v>
      </c>
      <c r="AX41" s="147">
        <v>0</v>
      </c>
      <c r="AY41" s="147">
        <v>0</v>
      </c>
      <c r="AZ41" s="147">
        <v>0</v>
      </c>
      <c r="BA41" s="147">
        <v>0</v>
      </c>
      <c r="BB41" s="147">
        <v>0</v>
      </c>
      <c r="BC41" s="147">
        <v>0</v>
      </c>
      <c r="BD41" s="147">
        <v>0</v>
      </c>
      <c r="BE41" s="147">
        <v>0</v>
      </c>
      <c r="BF41" s="147">
        <v>0</v>
      </c>
      <c r="BG41" s="147">
        <v>0</v>
      </c>
      <c r="BH41" s="147">
        <v>0</v>
      </c>
      <c r="BI41" s="147">
        <v>0</v>
      </c>
      <c r="BJ41" s="147">
        <v>0</v>
      </c>
      <c r="BK41" s="147">
        <v>0</v>
      </c>
      <c r="BL41" s="147">
        <v>0</v>
      </c>
      <c r="BM41" s="147">
        <v>0</v>
      </c>
      <c r="BN41" s="147">
        <v>0</v>
      </c>
      <c r="BO41" s="147">
        <v>0</v>
      </c>
      <c r="BP41" s="147">
        <v>0</v>
      </c>
      <c r="BQ41" s="147">
        <v>0</v>
      </c>
      <c r="BR41" s="147">
        <v>0</v>
      </c>
      <c r="BS41" s="147">
        <v>0</v>
      </c>
      <c r="BT41" s="147">
        <v>0</v>
      </c>
      <c r="BU41" s="147">
        <v>0</v>
      </c>
      <c r="BV41" s="147">
        <v>0</v>
      </c>
      <c r="BW41" s="91">
        <v>-579383.80000000005</v>
      </c>
      <c r="BX41" s="91">
        <v>-411071.06</v>
      </c>
      <c r="BY41" s="91">
        <v>0</v>
      </c>
      <c r="BZ41" s="91">
        <v>0</v>
      </c>
      <c r="CA41" s="91">
        <v>0</v>
      </c>
      <c r="CB41" s="91">
        <v>0</v>
      </c>
    </row>
    <row r="42" spans="1:80" x14ac:dyDescent="0.25">
      <c r="A42" s="148" t="s">
        <v>711</v>
      </c>
      <c r="B42" s="137"/>
      <c r="C42" s="147">
        <v>0</v>
      </c>
      <c r="D42" s="147">
        <v>0</v>
      </c>
      <c r="E42" s="147">
        <v>0</v>
      </c>
      <c r="F42" s="147">
        <v>0</v>
      </c>
      <c r="G42" s="147">
        <v>0</v>
      </c>
      <c r="H42" s="147">
        <v>0</v>
      </c>
      <c r="I42" s="147">
        <v>248587.85</v>
      </c>
      <c r="J42" s="147">
        <v>0</v>
      </c>
      <c r="K42" s="147">
        <v>157603.38</v>
      </c>
      <c r="L42" s="147">
        <v>0</v>
      </c>
      <c r="M42" s="147">
        <v>0</v>
      </c>
      <c r="N42" s="147">
        <v>0</v>
      </c>
      <c r="O42" s="147">
        <v>0</v>
      </c>
      <c r="P42" s="147">
        <v>0</v>
      </c>
      <c r="Q42" s="147">
        <v>0</v>
      </c>
      <c r="R42" s="147">
        <v>0</v>
      </c>
      <c r="S42" s="147">
        <v>0</v>
      </c>
      <c r="T42" s="147">
        <v>0</v>
      </c>
      <c r="U42" s="147">
        <v>0</v>
      </c>
      <c r="V42" s="147">
        <v>0</v>
      </c>
      <c r="W42" s="147">
        <v>0</v>
      </c>
      <c r="X42" s="147">
        <v>0</v>
      </c>
      <c r="Y42" s="147">
        <v>0</v>
      </c>
      <c r="Z42" s="147">
        <v>0</v>
      </c>
      <c r="AA42" s="147">
        <v>0</v>
      </c>
      <c r="AB42" s="147">
        <v>0</v>
      </c>
      <c r="AC42" s="147">
        <v>0</v>
      </c>
      <c r="AD42" s="147">
        <v>0</v>
      </c>
      <c r="AE42" s="147">
        <v>0</v>
      </c>
      <c r="AF42" s="147">
        <v>0</v>
      </c>
      <c r="AG42" s="147">
        <v>0</v>
      </c>
      <c r="AH42" s="147">
        <v>0</v>
      </c>
      <c r="AI42" s="147">
        <v>0</v>
      </c>
      <c r="AJ42" s="147">
        <v>0</v>
      </c>
      <c r="AK42" s="147">
        <v>0</v>
      </c>
      <c r="AL42" s="147">
        <v>0</v>
      </c>
      <c r="AM42" s="147">
        <v>0</v>
      </c>
      <c r="AN42" s="147">
        <v>0</v>
      </c>
      <c r="AO42" s="147">
        <v>0</v>
      </c>
      <c r="AP42" s="147">
        <v>0</v>
      </c>
      <c r="AQ42" s="147">
        <v>0</v>
      </c>
      <c r="AR42" s="147">
        <v>0</v>
      </c>
      <c r="AS42" s="147">
        <v>0</v>
      </c>
      <c r="AT42" s="147">
        <v>0</v>
      </c>
      <c r="AU42" s="147">
        <v>0</v>
      </c>
      <c r="AV42" s="147">
        <v>0</v>
      </c>
      <c r="AW42" s="147">
        <v>0</v>
      </c>
      <c r="AX42" s="147">
        <v>0</v>
      </c>
      <c r="AY42" s="147">
        <v>0</v>
      </c>
      <c r="AZ42" s="147">
        <v>0</v>
      </c>
      <c r="BA42" s="147">
        <v>0</v>
      </c>
      <c r="BB42" s="147">
        <v>0</v>
      </c>
      <c r="BC42" s="147">
        <v>0</v>
      </c>
      <c r="BD42" s="147">
        <v>0</v>
      </c>
      <c r="BE42" s="147">
        <v>0</v>
      </c>
      <c r="BF42" s="147">
        <v>0</v>
      </c>
      <c r="BG42" s="147">
        <v>0</v>
      </c>
      <c r="BH42" s="147">
        <v>0</v>
      </c>
      <c r="BI42" s="147">
        <v>0</v>
      </c>
      <c r="BJ42" s="147">
        <v>0</v>
      </c>
      <c r="BK42" s="147">
        <v>0</v>
      </c>
      <c r="BL42" s="147">
        <v>0</v>
      </c>
      <c r="BM42" s="147">
        <v>0</v>
      </c>
      <c r="BN42" s="147">
        <v>0</v>
      </c>
      <c r="BO42" s="147">
        <v>0</v>
      </c>
      <c r="BP42" s="147">
        <v>0</v>
      </c>
      <c r="BQ42" s="147">
        <v>0</v>
      </c>
      <c r="BR42" s="147">
        <v>0</v>
      </c>
      <c r="BS42" s="147">
        <v>0</v>
      </c>
      <c r="BT42" s="147">
        <v>0</v>
      </c>
      <c r="BU42" s="147">
        <v>0</v>
      </c>
      <c r="BV42" s="147">
        <v>0</v>
      </c>
      <c r="BW42" s="91">
        <v>406191.23</v>
      </c>
      <c r="BX42" s="91">
        <v>0</v>
      </c>
      <c r="BY42" s="91">
        <v>0</v>
      </c>
      <c r="BZ42" s="91">
        <v>0</v>
      </c>
      <c r="CA42" s="91">
        <v>0</v>
      </c>
      <c r="CB42" s="91">
        <v>0</v>
      </c>
    </row>
    <row r="43" spans="1:80" x14ac:dyDescent="0.25">
      <c r="A43" s="135" t="s">
        <v>314</v>
      </c>
      <c r="B43" s="139">
        <v>218909.87</v>
      </c>
      <c r="C43" s="140">
        <v>218909.87</v>
      </c>
      <c r="D43" s="140">
        <v>225416.4</v>
      </c>
      <c r="E43" s="140">
        <v>226444.67</v>
      </c>
      <c r="F43" s="140">
        <v>229844.67</v>
      </c>
      <c r="G43" s="140">
        <v>232006.62</v>
      </c>
      <c r="H43" s="140">
        <v>232231.49</v>
      </c>
      <c r="I43" s="140">
        <v>88339.63</v>
      </c>
      <c r="J43" s="140">
        <v>395935.06</v>
      </c>
      <c r="K43" s="140">
        <v>369064.18</v>
      </c>
      <c r="L43" s="140">
        <v>369064.18</v>
      </c>
      <c r="M43" s="140">
        <v>372248.24</v>
      </c>
      <c r="N43" s="140">
        <v>411071.06</v>
      </c>
      <c r="O43" s="140">
        <v>411071.06</v>
      </c>
      <c r="P43" s="140">
        <v>411071.06</v>
      </c>
      <c r="Q43" s="140">
        <v>411071.06</v>
      </c>
      <c r="R43" s="140">
        <v>411071.06</v>
      </c>
      <c r="S43" s="140">
        <v>411071.06</v>
      </c>
      <c r="T43" s="140">
        <v>0</v>
      </c>
      <c r="U43" s="140">
        <v>0</v>
      </c>
      <c r="V43" s="140">
        <v>0</v>
      </c>
      <c r="W43" s="140">
        <v>0</v>
      </c>
      <c r="X43" s="140">
        <v>0</v>
      </c>
      <c r="Y43" s="140">
        <v>0</v>
      </c>
      <c r="Z43" s="140">
        <v>0</v>
      </c>
      <c r="AA43" s="140">
        <v>0</v>
      </c>
      <c r="AB43" s="140">
        <v>0</v>
      </c>
      <c r="AC43" s="140">
        <v>0</v>
      </c>
      <c r="AD43" s="140">
        <v>0</v>
      </c>
      <c r="AE43" s="140">
        <v>0</v>
      </c>
      <c r="AF43" s="140">
        <v>0</v>
      </c>
      <c r="AG43" s="140">
        <v>0</v>
      </c>
      <c r="AH43" s="140">
        <v>0</v>
      </c>
      <c r="AI43" s="140">
        <v>0</v>
      </c>
      <c r="AJ43" s="140">
        <v>0</v>
      </c>
      <c r="AK43" s="140">
        <v>0</v>
      </c>
      <c r="AL43" s="140">
        <v>0</v>
      </c>
      <c r="AM43" s="140">
        <v>0</v>
      </c>
      <c r="AN43" s="140">
        <v>0</v>
      </c>
      <c r="AO43" s="140">
        <v>0</v>
      </c>
      <c r="AP43" s="140">
        <v>0</v>
      </c>
      <c r="AQ43" s="140">
        <v>0</v>
      </c>
      <c r="AR43" s="140">
        <v>0</v>
      </c>
      <c r="AS43" s="140">
        <v>0</v>
      </c>
      <c r="AT43" s="140">
        <v>0</v>
      </c>
      <c r="AU43" s="140">
        <v>0</v>
      </c>
      <c r="AV43" s="140">
        <v>0</v>
      </c>
      <c r="AW43" s="140">
        <v>0</v>
      </c>
      <c r="AX43" s="140">
        <v>0</v>
      </c>
      <c r="AY43" s="140">
        <v>0</v>
      </c>
      <c r="AZ43" s="140">
        <v>0</v>
      </c>
      <c r="BA43" s="140">
        <v>0</v>
      </c>
      <c r="BB43" s="140">
        <v>0</v>
      </c>
      <c r="BC43" s="140">
        <v>0</v>
      </c>
      <c r="BD43" s="140">
        <v>0</v>
      </c>
      <c r="BE43" s="140">
        <v>0</v>
      </c>
      <c r="BF43" s="140">
        <v>0</v>
      </c>
      <c r="BG43" s="140">
        <v>0</v>
      </c>
      <c r="BH43" s="140">
        <v>0</v>
      </c>
      <c r="BI43" s="140">
        <v>0</v>
      </c>
      <c r="BJ43" s="140">
        <v>0</v>
      </c>
      <c r="BK43" s="140">
        <v>0</v>
      </c>
      <c r="BL43" s="140">
        <v>0</v>
      </c>
      <c r="BM43" s="140">
        <v>0</v>
      </c>
      <c r="BN43" s="140">
        <v>0</v>
      </c>
      <c r="BO43" s="140">
        <v>0</v>
      </c>
      <c r="BP43" s="140">
        <v>0</v>
      </c>
      <c r="BQ43" s="140">
        <v>0</v>
      </c>
      <c r="BR43" s="140">
        <v>0</v>
      </c>
      <c r="BS43" s="140">
        <v>0</v>
      </c>
      <c r="BT43" s="140">
        <v>0</v>
      </c>
      <c r="BU43" s="140">
        <v>0</v>
      </c>
      <c r="BV43" s="140">
        <v>0</v>
      </c>
      <c r="BW43" s="140">
        <v>192161.19</v>
      </c>
      <c r="BX43" s="140">
        <v>-411071.06</v>
      </c>
      <c r="BY43" s="140">
        <v>0</v>
      </c>
      <c r="BZ43" s="140">
        <v>0</v>
      </c>
      <c r="CA43" s="140">
        <v>0</v>
      </c>
      <c r="CB43" s="140">
        <v>0</v>
      </c>
    </row>
    <row r="44" spans="1:80" x14ac:dyDescent="0.25">
      <c r="A44" s="135" t="s">
        <v>703</v>
      </c>
      <c r="B44" s="91">
        <v>0</v>
      </c>
      <c r="C44" s="91">
        <v>0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  <c r="K44" s="91">
        <v>0</v>
      </c>
      <c r="L44" s="91">
        <v>0</v>
      </c>
      <c r="M44" s="91">
        <v>0</v>
      </c>
      <c r="N44" s="91">
        <v>0</v>
      </c>
      <c r="O44" s="91">
        <v>0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1">
        <v>0</v>
      </c>
      <c r="X44" s="91">
        <v>0</v>
      </c>
      <c r="Y44" s="91">
        <v>0</v>
      </c>
      <c r="Z44" s="91">
        <v>0</v>
      </c>
      <c r="AA44" s="91">
        <v>0</v>
      </c>
      <c r="AB44" s="91">
        <v>0</v>
      </c>
      <c r="AC44" s="91">
        <v>0</v>
      </c>
      <c r="AD44" s="91">
        <v>0</v>
      </c>
      <c r="AE44" s="91">
        <v>0</v>
      </c>
      <c r="AF44" s="91">
        <v>0</v>
      </c>
      <c r="AG44" s="91">
        <v>0</v>
      </c>
      <c r="AH44" s="91">
        <v>0</v>
      </c>
      <c r="AI44" s="91">
        <v>0</v>
      </c>
      <c r="AJ44" s="91">
        <v>0</v>
      </c>
      <c r="AK44" s="91">
        <v>0</v>
      </c>
      <c r="AL44" s="91">
        <v>0</v>
      </c>
      <c r="AM44" s="91">
        <v>0</v>
      </c>
      <c r="AN44" s="91">
        <v>0</v>
      </c>
      <c r="AO44" s="91">
        <v>0</v>
      </c>
      <c r="AP44" s="91">
        <v>0</v>
      </c>
      <c r="AQ44" s="91">
        <v>0</v>
      </c>
      <c r="AR44" s="91">
        <v>0</v>
      </c>
      <c r="AS44" s="91">
        <v>0</v>
      </c>
      <c r="AT44" s="91">
        <v>0</v>
      </c>
      <c r="AU44" s="91">
        <v>0</v>
      </c>
      <c r="AV44" s="91">
        <v>0</v>
      </c>
      <c r="AW44" s="91">
        <v>0</v>
      </c>
      <c r="AX44" s="91">
        <v>0</v>
      </c>
      <c r="AY44" s="91">
        <v>0</v>
      </c>
      <c r="AZ44" s="91">
        <v>0</v>
      </c>
      <c r="BA44" s="91">
        <v>0</v>
      </c>
      <c r="BB44" s="91">
        <v>0</v>
      </c>
      <c r="BC44" s="91">
        <v>0</v>
      </c>
      <c r="BD44" s="91">
        <v>0</v>
      </c>
      <c r="BE44" s="91">
        <v>0</v>
      </c>
      <c r="BF44" s="91">
        <v>0</v>
      </c>
      <c r="BG44" s="91">
        <v>0</v>
      </c>
      <c r="BH44" s="91">
        <v>0</v>
      </c>
      <c r="BI44" s="91">
        <v>0</v>
      </c>
      <c r="BJ44" s="91">
        <v>0</v>
      </c>
      <c r="BK44" s="91">
        <v>0</v>
      </c>
      <c r="BL44" s="91">
        <v>0</v>
      </c>
      <c r="BM44" s="91">
        <v>0</v>
      </c>
      <c r="BN44" s="91">
        <v>0</v>
      </c>
      <c r="BO44" s="91">
        <v>0</v>
      </c>
      <c r="BP44" s="91">
        <v>0</v>
      </c>
      <c r="BQ44" s="91">
        <v>0</v>
      </c>
      <c r="BR44" s="91">
        <v>0</v>
      </c>
      <c r="BS44" s="91">
        <v>0</v>
      </c>
      <c r="BT44" s="91">
        <v>0</v>
      </c>
      <c r="BU44" s="91">
        <v>0</v>
      </c>
      <c r="BV44" s="91">
        <v>0</v>
      </c>
      <c r="BW44" s="91"/>
      <c r="BX44" s="91"/>
      <c r="BY44" s="91"/>
      <c r="BZ44" s="91"/>
      <c r="CA44" s="91"/>
      <c r="CB44" s="91"/>
    </row>
    <row r="45" spans="1:80" x14ac:dyDescent="0.25">
      <c r="A45" s="135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</row>
    <row r="46" spans="1:80" x14ac:dyDescent="0.25">
      <c r="A46" s="132">
        <v>1050000</v>
      </c>
      <c r="B46" s="133" t="s">
        <v>221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</row>
    <row r="47" spans="1:80" x14ac:dyDescent="0.25">
      <c r="A47" s="135" t="s">
        <v>701</v>
      </c>
      <c r="B47" s="149"/>
      <c r="C47" s="91">
        <v>54570735.409999996</v>
      </c>
      <c r="D47" s="91">
        <v>54570735.409999996</v>
      </c>
      <c r="E47" s="91">
        <v>54570997.909999996</v>
      </c>
      <c r="F47" s="91">
        <v>54570735.409999996</v>
      </c>
      <c r="G47" s="91">
        <v>54570735.409999996</v>
      </c>
      <c r="H47" s="91">
        <v>54570735.409999996</v>
      </c>
      <c r="I47" s="91">
        <v>54570735.409999996</v>
      </c>
      <c r="J47" s="91">
        <v>54570735.409999996</v>
      </c>
      <c r="K47" s="91">
        <v>58127610.409999996</v>
      </c>
      <c r="L47" s="91">
        <v>58127610.409999996</v>
      </c>
      <c r="M47" s="91">
        <v>58127610.409999996</v>
      </c>
      <c r="N47" s="91">
        <v>58127610.409999996</v>
      </c>
      <c r="O47" s="91">
        <v>58127610.409999996</v>
      </c>
      <c r="P47" s="91">
        <v>63762399.530000001</v>
      </c>
      <c r="Q47" s="91">
        <v>63762399.530000001</v>
      </c>
      <c r="R47" s="91">
        <v>63762399.530000001</v>
      </c>
      <c r="S47" s="91">
        <v>63762399.530000001</v>
      </c>
      <c r="T47" s="91">
        <v>63762399.530000001</v>
      </c>
      <c r="U47" s="91">
        <v>63762399.530000001</v>
      </c>
      <c r="V47" s="91">
        <v>63762399.530000001</v>
      </c>
      <c r="W47" s="91">
        <v>63762399.530000001</v>
      </c>
      <c r="X47" s="91">
        <v>63762399.530000001</v>
      </c>
      <c r="Y47" s="91">
        <v>63762399.530000001</v>
      </c>
      <c r="Z47" s="91">
        <v>64262399.530000001</v>
      </c>
      <c r="AA47" s="91">
        <v>64262399.530000001</v>
      </c>
      <c r="AB47" s="91">
        <v>64262399.530000001</v>
      </c>
      <c r="AC47" s="91">
        <v>70262399.530000001</v>
      </c>
      <c r="AD47" s="91">
        <v>70262399.530000001</v>
      </c>
      <c r="AE47" s="91">
        <v>70262399.530000001</v>
      </c>
      <c r="AF47" s="91">
        <v>70262399.530000001</v>
      </c>
      <c r="AG47" s="91">
        <v>70264952.269999996</v>
      </c>
      <c r="AH47" s="91">
        <v>70264952.269999996</v>
      </c>
      <c r="AI47" s="91">
        <v>70264952.269999996</v>
      </c>
      <c r="AJ47" s="91">
        <v>70764952.269999996</v>
      </c>
      <c r="AK47" s="91">
        <v>70764952.269999996</v>
      </c>
      <c r="AL47" s="91">
        <v>70764952.269999996</v>
      </c>
      <c r="AM47" s="91">
        <v>70764952.269999996</v>
      </c>
      <c r="AN47" s="91">
        <v>70764952.269999996</v>
      </c>
      <c r="AO47" s="91">
        <v>70764952.269999996</v>
      </c>
      <c r="AP47" s="91">
        <v>70764952.269999996</v>
      </c>
      <c r="AQ47" s="91">
        <v>70764952.269999996</v>
      </c>
      <c r="AR47" s="91">
        <v>70764952.269999996</v>
      </c>
      <c r="AS47" s="91">
        <v>70764952.269999996</v>
      </c>
      <c r="AT47" s="91">
        <v>70764952.269999996</v>
      </c>
      <c r="AU47" s="91">
        <v>70764952.269999996</v>
      </c>
      <c r="AV47" s="91">
        <v>71264952.269999996</v>
      </c>
      <c r="AW47" s="91">
        <v>71264952.269999996</v>
      </c>
      <c r="AX47" s="91">
        <v>71264952.269999996</v>
      </c>
      <c r="AY47" s="91">
        <v>71264952.269999996</v>
      </c>
      <c r="AZ47" s="91">
        <v>71264952.269999996</v>
      </c>
      <c r="BA47" s="91">
        <v>71264952.269999996</v>
      </c>
      <c r="BB47" s="91">
        <v>71264952.269999996</v>
      </c>
      <c r="BC47" s="91">
        <v>71264952.269999996</v>
      </c>
      <c r="BD47" s="91">
        <v>71264952.269999996</v>
      </c>
      <c r="BE47" s="91">
        <v>71264952.269999996</v>
      </c>
      <c r="BF47" s="91">
        <v>71264952.269999996</v>
      </c>
      <c r="BG47" s="91">
        <v>71264952.269999996</v>
      </c>
      <c r="BH47" s="91">
        <v>71764952.269999996</v>
      </c>
      <c r="BI47" s="91">
        <v>71764952.269999996</v>
      </c>
      <c r="BJ47" s="91">
        <v>71764952.269999996</v>
      </c>
      <c r="BK47" s="91">
        <v>71764952.269999996</v>
      </c>
      <c r="BL47" s="91">
        <v>71764952.269999996</v>
      </c>
      <c r="BM47" s="91">
        <v>71764952.269999996</v>
      </c>
      <c r="BN47" s="91">
        <v>71764952.269999996</v>
      </c>
      <c r="BO47" s="91">
        <v>71764952.269999996</v>
      </c>
      <c r="BP47" s="91">
        <v>71764952.269999996</v>
      </c>
      <c r="BQ47" s="91">
        <v>71764952.269999996</v>
      </c>
      <c r="BR47" s="91">
        <v>71764952.269999996</v>
      </c>
      <c r="BS47" s="91">
        <v>71764952.269999996</v>
      </c>
      <c r="BT47" s="91">
        <v>71764952.269999996</v>
      </c>
      <c r="BU47" s="91">
        <v>71764952.269999996</v>
      </c>
      <c r="BV47" s="91">
        <v>71764952.269999996</v>
      </c>
      <c r="BW47" s="91"/>
      <c r="BX47" s="91"/>
      <c r="BY47" s="91"/>
      <c r="BZ47" s="91"/>
      <c r="CA47" s="91"/>
      <c r="CB47" s="91"/>
    </row>
    <row r="48" spans="1:80" x14ac:dyDescent="0.25">
      <c r="A48" s="141" t="s">
        <v>673</v>
      </c>
      <c r="B48" s="91"/>
      <c r="C48" s="91">
        <v>0</v>
      </c>
      <c r="D48" s="91">
        <v>262.5</v>
      </c>
      <c r="E48" s="91">
        <v>-262.5</v>
      </c>
      <c r="F48" s="91">
        <v>0</v>
      </c>
      <c r="G48" s="91">
        <v>0</v>
      </c>
      <c r="H48" s="91">
        <v>0</v>
      </c>
      <c r="I48" s="91">
        <v>0</v>
      </c>
      <c r="J48" s="91">
        <v>3556875</v>
      </c>
      <c r="K48" s="91">
        <v>0</v>
      </c>
      <c r="L48" s="91">
        <v>0</v>
      </c>
      <c r="M48" s="91">
        <v>0</v>
      </c>
      <c r="N48" s="91">
        <v>0</v>
      </c>
      <c r="O48" s="91">
        <v>5634789.1200000001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1">
        <v>0</v>
      </c>
      <c r="X48" s="91">
        <v>0</v>
      </c>
      <c r="Y48" s="91">
        <v>500000</v>
      </c>
      <c r="Z48" s="91">
        <v>0</v>
      </c>
      <c r="AA48" s="91">
        <v>0</v>
      </c>
      <c r="AB48" s="91">
        <v>6000000</v>
      </c>
      <c r="AC48" s="91">
        <v>0</v>
      </c>
      <c r="AD48" s="91">
        <v>0</v>
      </c>
      <c r="AE48" s="91">
        <v>0</v>
      </c>
      <c r="AF48" s="91">
        <v>2552.7400000000002</v>
      </c>
      <c r="AG48" s="91">
        <v>0</v>
      </c>
      <c r="AH48" s="91">
        <v>0</v>
      </c>
      <c r="AI48" s="91">
        <v>500000</v>
      </c>
      <c r="AJ48" s="91">
        <v>0</v>
      </c>
      <c r="AK48" s="91">
        <v>0</v>
      </c>
      <c r="AL48" s="91">
        <v>0</v>
      </c>
      <c r="AM48" s="91">
        <v>0</v>
      </c>
      <c r="AN48" s="91">
        <v>0</v>
      </c>
      <c r="AO48" s="91">
        <v>0</v>
      </c>
      <c r="AP48" s="91">
        <v>0</v>
      </c>
      <c r="AQ48" s="91">
        <v>0</v>
      </c>
      <c r="AR48" s="91">
        <v>0</v>
      </c>
      <c r="AS48" s="91">
        <v>0</v>
      </c>
      <c r="AT48" s="91">
        <v>0</v>
      </c>
      <c r="AU48" s="91">
        <v>500000</v>
      </c>
      <c r="AV48" s="91">
        <v>0</v>
      </c>
      <c r="AW48" s="91">
        <v>0</v>
      </c>
      <c r="AX48" s="91">
        <v>0</v>
      </c>
      <c r="AY48" s="91">
        <v>0</v>
      </c>
      <c r="AZ48" s="91">
        <v>0</v>
      </c>
      <c r="BA48" s="91">
        <v>0</v>
      </c>
      <c r="BB48" s="91">
        <v>0</v>
      </c>
      <c r="BC48" s="91">
        <v>0</v>
      </c>
      <c r="BD48" s="91">
        <v>0</v>
      </c>
      <c r="BE48" s="91">
        <v>0</v>
      </c>
      <c r="BF48" s="91">
        <v>0</v>
      </c>
      <c r="BG48" s="91">
        <v>500000</v>
      </c>
      <c r="BH48" s="91">
        <v>0</v>
      </c>
      <c r="BI48" s="91">
        <v>0</v>
      </c>
      <c r="BJ48" s="91">
        <v>0</v>
      </c>
      <c r="BK48" s="91">
        <v>0</v>
      </c>
      <c r="BL48" s="91">
        <v>0</v>
      </c>
      <c r="BM48" s="91">
        <v>0</v>
      </c>
      <c r="BN48" s="91">
        <v>0</v>
      </c>
      <c r="BO48" s="91">
        <v>0</v>
      </c>
      <c r="BP48" s="91">
        <v>0</v>
      </c>
      <c r="BQ48" s="91">
        <v>0</v>
      </c>
      <c r="BR48" s="91">
        <v>0</v>
      </c>
      <c r="BS48" s="91">
        <v>0</v>
      </c>
      <c r="BT48" s="91">
        <v>0</v>
      </c>
      <c r="BU48" s="91">
        <v>0</v>
      </c>
      <c r="BV48" s="91">
        <v>0</v>
      </c>
      <c r="BW48" s="91">
        <v>3556875</v>
      </c>
      <c r="BX48" s="91">
        <v>6134789.1200000001</v>
      </c>
      <c r="BY48" s="91">
        <v>6502552.7400000002</v>
      </c>
      <c r="BZ48" s="91">
        <v>500000</v>
      </c>
      <c r="CA48" s="91">
        <v>500000</v>
      </c>
      <c r="CB48" s="91">
        <v>0</v>
      </c>
    </row>
    <row r="49" spans="1:80" x14ac:dyDescent="0.25">
      <c r="A49" s="135" t="s">
        <v>644</v>
      </c>
      <c r="B49" s="91"/>
      <c r="C49" s="91">
        <v>0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1">
        <v>0</v>
      </c>
      <c r="X49" s="91">
        <v>0</v>
      </c>
      <c r="Y49" s="91">
        <v>0</v>
      </c>
      <c r="Z49" s="91">
        <v>0</v>
      </c>
      <c r="AA49" s="91">
        <v>0</v>
      </c>
      <c r="AB49" s="91">
        <v>0</v>
      </c>
      <c r="AC49" s="91">
        <v>0</v>
      </c>
      <c r="AD49" s="91">
        <v>0</v>
      </c>
      <c r="AE49" s="91">
        <v>0</v>
      </c>
      <c r="AF49" s="91">
        <v>0</v>
      </c>
      <c r="AG49" s="91">
        <v>0</v>
      </c>
      <c r="AH49" s="91">
        <v>0</v>
      </c>
      <c r="AI49" s="91">
        <v>0</v>
      </c>
      <c r="AJ49" s="91">
        <v>0</v>
      </c>
      <c r="AK49" s="91">
        <v>0</v>
      </c>
      <c r="AL49" s="91">
        <v>0</v>
      </c>
      <c r="AM49" s="91">
        <v>0</v>
      </c>
      <c r="AN49" s="91">
        <v>0</v>
      </c>
      <c r="AO49" s="91">
        <v>0</v>
      </c>
      <c r="AP49" s="91">
        <v>0</v>
      </c>
      <c r="AQ49" s="91">
        <v>0</v>
      </c>
      <c r="AR49" s="91">
        <v>0</v>
      </c>
      <c r="AS49" s="91">
        <v>0</v>
      </c>
      <c r="AT49" s="91">
        <v>0</v>
      </c>
      <c r="AU49" s="91">
        <v>0</v>
      </c>
      <c r="AV49" s="91">
        <v>0</v>
      </c>
      <c r="AW49" s="91">
        <v>0</v>
      </c>
      <c r="AX49" s="91">
        <v>0</v>
      </c>
      <c r="AY49" s="91">
        <v>0</v>
      </c>
      <c r="AZ49" s="91">
        <v>0</v>
      </c>
      <c r="BA49" s="91">
        <v>0</v>
      </c>
      <c r="BB49" s="91">
        <v>0</v>
      </c>
      <c r="BC49" s="91">
        <v>0</v>
      </c>
      <c r="BD49" s="91">
        <v>0</v>
      </c>
      <c r="BE49" s="91">
        <v>0</v>
      </c>
      <c r="BF49" s="91">
        <v>0</v>
      </c>
      <c r="BG49" s="91">
        <v>0</v>
      </c>
      <c r="BH49" s="91">
        <v>0</v>
      </c>
      <c r="BI49" s="91">
        <v>0</v>
      </c>
      <c r="BJ49" s="91">
        <v>0</v>
      </c>
      <c r="BK49" s="91">
        <v>0</v>
      </c>
      <c r="BL49" s="91">
        <v>0</v>
      </c>
      <c r="BM49" s="91">
        <v>0</v>
      </c>
      <c r="BN49" s="91">
        <v>0</v>
      </c>
      <c r="BO49" s="91">
        <v>0</v>
      </c>
      <c r="BP49" s="91">
        <v>0</v>
      </c>
      <c r="BQ49" s="91">
        <v>0</v>
      </c>
      <c r="BR49" s="91">
        <v>0</v>
      </c>
      <c r="BS49" s="91">
        <v>0</v>
      </c>
      <c r="BT49" s="91">
        <v>0</v>
      </c>
      <c r="BU49" s="91">
        <v>0</v>
      </c>
      <c r="BV49" s="91">
        <v>0</v>
      </c>
      <c r="BW49" s="91">
        <v>0</v>
      </c>
      <c r="BX49" s="91">
        <v>0</v>
      </c>
      <c r="BY49" s="91">
        <v>0</v>
      </c>
      <c r="BZ49" s="91">
        <v>0</v>
      </c>
      <c r="CA49" s="91">
        <v>0</v>
      </c>
      <c r="CB49" s="91">
        <v>0</v>
      </c>
    </row>
    <row r="50" spans="1:80" x14ac:dyDescent="0.25">
      <c r="A50" s="135" t="s">
        <v>674</v>
      </c>
      <c r="B50" s="91"/>
      <c r="C50" s="91">
        <v>0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91">
        <v>0</v>
      </c>
      <c r="M50" s="91">
        <v>0</v>
      </c>
      <c r="N50" s="91">
        <v>0</v>
      </c>
      <c r="O50" s="91">
        <v>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1">
        <v>0</v>
      </c>
      <c r="X50" s="91">
        <v>0</v>
      </c>
      <c r="Y50" s="91">
        <v>0</v>
      </c>
      <c r="Z50" s="91">
        <v>0</v>
      </c>
      <c r="AA50" s="91">
        <v>0</v>
      </c>
      <c r="AB50" s="91">
        <v>0</v>
      </c>
      <c r="AC50" s="91">
        <v>0</v>
      </c>
      <c r="AD50" s="91">
        <v>0</v>
      </c>
      <c r="AE50" s="91">
        <v>0</v>
      </c>
      <c r="AF50" s="91">
        <v>0</v>
      </c>
      <c r="AG50" s="91">
        <v>0</v>
      </c>
      <c r="AH50" s="91">
        <v>0</v>
      </c>
      <c r="AI50" s="91">
        <v>0</v>
      </c>
      <c r="AJ50" s="91">
        <v>0</v>
      </c>
      <c r="AK50" s="91">
        <v>0</v>
      </c>
      <c r="AL50" s="91">
        <v>0</v>
      </c>
      <c r="AM50" s="91">
        <v>0</v>
      </c>
      <c r="AN50" s="91">
        <v>0</v>
      </c>
      <c r="AO50" s="91">
        <v>0</v>
      </c>
      <c r="AP50" s="91">
        <v>0</v>
      </c>
      <c r="AQ50" s="91">
        <v>0</v>
      </c>
      <c r="AR50" s="91">
        <v>0</v>
      </c>
      <c r="AS50" s="91">
        <v>0</v>
      </c>
      <c r="AT50" s="91">
        <v>0</v>
      </c>
      <c r="AU50" s="91">
        <v>0</v>
      </c>
      <c r="AV50" s="91">
        <v>0</v>
      </c>
      <c r="AW50" s="91">
        <v>0</v>
      </c>
      <c r="AX50" s="91">
        <v>0</v>
      </c>
      <c r="AY50" s="91">
        <v>0</v>
      </c>
      <c r="AZ50" s="91">
        <v>0</v>
      </c>
      <c r="BA50" s="91">
        <v>0</v>
      </c>
      <c r="BB50" s="91">
        <v>0</v>
      </c>
      <c r="BC50" s="91">
        <v>0</v>
      </c>
      <c r="BD50" s="91">
        <v>0</v>
      </c>
      <c r="BE50" s="91">
        <v>0</v>
      </c>
      <c r="BF50" s="91">
        <v>0</v>
      </c>
      <c r="BG50" s="91">
        <v>0</v>
      </c>
      <c r="BH50" s="91">
        <v>0</v>
      </c>
      <c r="BI50" s="91">
        <v>0</v>
      </c>
      <c r="BJ50" s="91">
        <v>0</v>
      </c>
      <c r="BK50" s="91">
        <v>0</v>
      </c>
      <c r="BL50" s="91">
        <v>0</v>
      </c>
      <c r="BM50" s="91">
        <v>0</v>
      </c>
      <c r="BN50" s="91">
        <v>0</v>
      </c>
      <c r="BO50" s="91">
        <v>0</v>
      </c>
      <c r="BP50" s="91">
        <v>0</v>
      </c>
      <c r="BQ50" s="91">
        <v>0</v>
      </c>
      <c r="BR50" s="91">
        <v>0</v>
      </c>
      <c r="BS50" s="91">
        <v>0</v>
      </c>
      <c r="BT50" s="91">
        <v>0</v>
      </c>
      <c r="BU50" s="91">
        <v>0</v>
      </c>
      <c r="BV50" s="91">
        <v>0</v>
      </c>
      <c r="BW50" s="91">
        <v>0</v>
      </c>
      <c r="BX50" s="91">
        <v>0</v>
      </c>
      <c r="BY50" s="91">
        <v>0</v>
      </c>
      <c r="BZ50" s="91">
        <v>0</v>
      </c>
      <c r="CA50" s="91">
        <v>0</v>
      </c>
      <c r="CB50" s="91">
        <v>0</v>
      </c>
    </row>
    <row r="51" spans="1:80" x14ac:dyDescent="0.25">
      <c r="A51" s="141" t="s">
        <v>641</v>
      </c>
      <c r="B51" s="150"/>
      <c r="C51" s="154">
        <v>0</v>
      </c>
      <c r="D51" s="154">
        <v>0</v>
      </c>
      <c r="E51" s="154">
        <v>0</v>
      </c>
      <c r="F51" s="154">
        <v>0</v>
      </c>
      <c r="G51" s="154">
        <v>0</v>
      </c>
      <c r="H51" s="154">
        <v>0</v>
      </c>
      <c r="I51" s="154">
        <v>0</v>
      </c>
      <c r="J51" s="154">
        <v>0</v>
      </c>
      <c r="K51" s="154">
        <v>0</v>
      </c>
      <c r="L51" s="154">
        <v>0</v>
      </c>
      <c r="M51" s="154">
        <v>0</v>
      </c>
      <c r="N51" s="154">
        <v>0</v>
      </c>
      <c r="O51" s="154">
        <v>0</v>
      </c>
      <c r="P51" s="154">
        <v>0</v>
      </c>
      <c r="Q51" s="154">
        <v>0</v>
      </c>
      <c r="R51" s="154">
        <v>0</v>
      </c>
      <c r="S51" s="154">
        <v>0</v>
      </c>
      <c r="T51" s="154">
        <v>0</v>
      </c>
      <c r="U51" s="154">
        <v>0</v>
      </c>
      <c r="V51" s="154">
        <v>0</v>
      </c>
      <c r="W51" s="154">
        <v>0</v>
      </c>
      <c r="X51" s="154">
        <v>0</v>
      </c>
      <c r="Y51" s="154">
        <v>0</v>
      </c>
      <c r="Z51" s="154">
        <v>0</v>
      </c>
      <c r="AA51" s="154">
        <v>0</v>
      </c>
      <c r="AB51" s="154">
        <v>0</v>
      </c>
      <c r="AC51" s="154">
        <v>0</v>
      </c>
      <c r="AD51" s="154">
        <v>0</v>
      </c>
      <c r="AE51" s="154">
        <v>0</v>
      </c>
      <c r="AF51" s="154">
        <v>0</v>
      </c>
      <c r="AG51" s="154">
        <v>0</v>
      </c>
      <c r="AH51" s="154">
        <v>0</v>
      </c>
      <c r="AI51" s="154">
        <v>0</v>
      </c>
      <c r="AJ51" s="154">
        <v>0</v>
      </c>
      <c r="AK51" s="154">
        <v>0</v>
      </c>
      <c r="AL51" s="154">
        <v>0</v>
      </c>
      <c r="AM51" s="154">
        <v>0</v>
      </c>
      <c r="AN51" s="154">
        <v>0</v>
      </c>
      <c r="AO51" s="154">
        <v>0</v>
      </c>
      <c r="AP51" s="154">
        <v>0</v>
      </c>
      <c r="AQ51" s="154">
        <v>0</v>
      </c>
      <c r="AR51" s="154">
        <v>0</v>
      </c>
      <c r="AS51" s="154">
        <v>0</v>
      </c>
      <c r="AT51" s="154">
        <v>0</v>
      </c>
      <c r="AU51" s="154">
        <v>0</v>
      </c>
      <c r="AV51" s="154">
        <v>0</v>
      </c>
      <c r="AW51" s="154">
        <v>0</v>
      </c>
      <c r="AX51" s="154">
        <v>0</v>
      </c>
      <c r="AY51" s="154">
        <v>0</v>
      </c>
      <c r="AZ51" s="154">
        <v>0</v>
      </c>
      <c r="BA51" s="154">
        <v>0</v>
      </c>
      <c r="BB51" s="154">
        <v>0</v>
      </c>
      <c r="BC51" s="154">
        <v>0</v>
      </c>
      <c r="BD51" s="154">
        <v>0</v>
      </c>
      <c r="BE51" s="154">
        <v>0</v>
      </c>
      <c r="BF51" s="154">
        <v>0</v>
      </c>
      <c r="BG51" s="154">
        <v>0</v>
      </c>
      <c r="BH51" s="154">
        <v>0</v>
      </c>
      <c r="BI51" s="154">
        <v>0</v>
      </c>
      <c r="BJ51" s="154">
        <v>0</v>
      </c>
      <c r="BK51" s="154">
        <v>0</v>
      </c>
      <c r="BL51" s="154">
        <v>0</v>
      </c>
      <c r="BM51" s="154">
        <v>0</v>
      </c>
      <c r="BN51" s="154">
        <v>0</v>
      </c>
      <c r="BO51" s="154">
        <v>0</v>
      </c>
      <c r="BP51" s="154">
        <v>0</v>
      </c>
      <c r="BQ51" s="154">
        <v>0</v>
      </c>
      <c r="BR51" s="154">
        <v>0</v>
      </c>
      <c r="BS51" s="154">
        <v>0</v>
      </c>
      <c r="BT51" s="154">
        <v>0</v>
      </c>
      <c r="BU51" s="154">
        <v>0</v>
      </c>
      <c r="BV51" s="154">
        <v>0</v>
      </c>
      <c r="BW51" s="91">
        <v>0</v>
      </c>
      <c r="BX51" s="91">
        <v>0</v>
      </c>
      <c r="BY51" s="91">
        <v>0</v>
      </c>
      <c r="BZ51" s="91">
        <v>0</v>
      </c>
      <c r="CA51" s="91">
        <v>0</v>
      </c>
      <c r="CB51" s="91">
        <v>0</v>
      </c>
    </row>
    <row r="52" spans="1:80" x14ac:dyDescent="0.25">
      <c r="A52" s="141" t="s">
        <v>712</v>
      </c>
      <c r="B52" s="150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4"/>
      <c r="BR52" s="154"/>
      <c r="BS52" s="154"/>
      <c r="BT52" s="154"/>
      <c r="BU52" s="154"/>
      <c r="BV52" s="154"/>
      <c r="BW52" s="91">
        <v>0</v>
      </c>
      <c r="BX52" s="91">
        <v>0</v>
      </c>
      <c r="BY52" s="91">
        <v>0</v>
      </c>
      <c r="BZ52" s="91">
        <v>0</v>
      </c>
      <c r="CA52" s="91">
        <v>0</v>
      </c>
      <c r="CB52" s="91">
        <v>0</v>
      </c>
    </row>
    <row r="53" spans="1:80" x14ac:dyDescent="0.25">
      <c r="A53" s="138" t="s">
        <v>314</v>
      </c>
      <c r="B53" s="139">
        <v>54570735.409999996</v>
      </c>
      <c r="C53" s="140">
        <v>54570735.409999996</v>
      </c>
      <c r="D53" s="140">
        <v>54570997.909999996</v>
      </c>
      <c r="E53" s="140">
        <v>54570735.409999996</v>
      </c>
      <c r="F53" s="140">
        <v>54570735.409999996</v>
      </c>
      <c r="G53" s="140">
        <v>54570735.409999996</v>
      </c>
      <c r="H53" s="140">
        <v>54570735.409999996</v>
      </c>
      <c r="I53" s="140">
        <v>54570735.409999996</v>
      </c>
      <c r="J53" s="140">
        <v>58127610.409999996</v>
      </c>
      <c r="K53" s="140">
        <v>58127610.409999996</v>
      </c>
      <c r="L53" s="140">
        <v>58127610.409999996</v>
      </c>
      <c r="M53" s="140">
        <v>58127610.409999996</v>
      </c>
      <c r="N53" s="140">
        <v>58127610.409999996</v>
      </c>
      <c r="O53" s="140">
        <v>63762399.530000001</v>
      </c>
      <c r="P53" s="140">
        <v>63762399.530000001</v>
      </c>
      <c r="Q53" s="140">
        <v>63762399.530000001</v>
      </c>
      <c r="R53" s="140">
        <v>63762399.530000001</v>
      </c>
      <c r="S53" s="140">
        <v>63762399.530000001</v>
      </c>
      <c r="T53" s="140">
        <v>63762399.530000001</v>
      </c>
      <c r="U53" s="140">
        <v>63762399.530000001</v>
      </c>
      <c r="V53" s="140">
        <v>63762399.530000001</v>
      </c>
      <c r="W53" s="140">
        <v>63762399.530000001</v>
      </c>
      <c r="X53" s="140">
        <v>63762399.530000001</v>
      </c>
      <c r="Y53" s="140">
        <v>64262399.530000001</v>
      </c>
      <c r="Z53" s="140">
        <v>64262399.530000001</v>
      </c>
      <c r="AA53" s="140">
        <v>64262399.530000001</v>
      </c>
      <c r="AB53" s="140">
        <v>70262399.530000001</v>
      </c>
      <c r="AC53" s="140">
        <v>70262399.530000001</v>
      </c>
      <c r="AD53" s="140">
        <v>70262399.530000001</v>
      </c>
      <c r="AE53" s="140">
        <v>70262399.530000001</v>
      </c>
      <c r="AF53" s="140">
        <v>70264952.269999996</v>
      </c>
      <c r="AG53" s="140">
        <v>70264952.269999996</v>
      </c>
      <c r="AH53" s="140">
        <v>70264952.269999996</v>
      </c>
      <c r="AI53" s="140">
        <v>70764952.269999996</v>
      </c>
      <c r="AJ53" s="140">
        <v>70764952.269999996</v>
      </c>
      <c r="AK53" s="140">
        <v>70764952.269999996</v>
      </c>
      <c r="AL53" s="140">
        <v>70764952.269999996</v>
      </c>
      <c r="AM53" s="140">
        <v>70764952.269999996</v>
      </c>
      <c r="AN53" s="140">
        <v>70764952.269999996</v>
      </c>
      <c r="AO53" s="140">
        <v>70764952.269999996</v>
      </c>
      <c r="AP53" s="140">
        <v>70764952.269999996</v>
      </c>
      <c r="AQ53" s="140">
        <v>70764952.269999996</v>
      </c>
      <c r="AR53" s="140">
        <v>70764952.269999996</v>
      </c>
      <c r="AS53" s="140">
        <v>70764952.269999996</v>
      </c>
      <c r="AT53" s="140">
        <v>70764952.269999996</v>
      </c>
      <c r="AU53" s="140">
        <v>71264952.269999996</v>
      </c>
      <c r="AV53" s="140">
        <v>71264952.269999996</v>
      </c>
      <c r="AW53" s="140">
        <v>71264952.269999996</v>
      </c>
      <c r="AX53" s="140">
        <v>71264952.269999996</v>
      </c>
      <c r="AY53" s="140">
        <v>71264952.269999996</v>
      </c>
      <c r="AZ53" s="140">
        <v>71264952.269999996</v>
      </c>
      <c r="BA53" s="140">
        <v>71264952.269999996</v>
      </c>
      <c r="BB53" s="140">
        <v>71264952.269999996</v>
      </c>
      <c r="BC53" s="140">
        <v>71264952.269999996</v>
      </c>
      <c r="BD53" s="140">
        <v>71264952.269999996</v>
      </c>
      <c r="BE53" s="140">
        <v>71264952.269999996</v>
      </c>
      <c r="BF53" s="140">
        <v>71264952.269999996</v>
      </c>
      <c r="BG53" s="140">
        <v>71764952.269999996</v>
      </c>
      <c r="BH53" s="140">
        <v>71764952.269999996</v>
      </c>
      <c r="BI53" s="140">
        <v>71764952.269999996</v>
      </c>
      <c r="BJ53" s="140">
        <v>71764952.269999996</v>
      </c>
      <c r="BK53" s="140">
        <v>71764952.269999996</v>
      </c>
      <c r="BL53" s="140">
        <v>71764952.269999996</v>
      </c>
      <c r="BM53" s="140">
        <v>71764952.269999996</v>
      </c>
      <c r="BN53" s="140">
        <v>71764952.269999996</v>
      </c>
      <c r="BO53" s="140">
        <v>71764952.269999996</v>
      </c>
      <c r="BP53" s="140">
        <v>71764952.269999996</v>
      </c>
      <c r="BQ53" s="140">
        <v>71764952.269999996</v>
      </c>
      <c r="BR53" s="140">
        <v>71764952.269999996</v>
      </c>
      <c r="BS53" s="140">
        <v>71764952.269999996</v>
      </c>
      <c r="BT53" s="140">
        <v>71764952.269999996</v>
      </c>
      <c r="BU53" s="140">
        <v>71764952.269999996</v>
      </c>
      <c r="BV53" s="140">
        <v>71764952.269999996</v>
      </c>
      <c r="BW53" s="140">
        <v>3556875</v>
      </c>
      <c r="BX53" s="140">
        <v>6134789.1200000001</v>
      </c>
      <c r="BY53" s="140">
        <v>6502552.7400000002</v>
      </c>
      <c r="BZ53" s="140">
        <v>500000</v>
      </c>
      <c r="CA53" s="140">
        <v>500000</v>
      </c>
      <c r="CB53" s="140">
        <v>0</v>
      </c>
    </row>
    <row r="54" spans="1:80" x14ac:dyDescent="0.25">
      <c r="A54" s="135" t="s">
        <v>703</v>
      </c>
      <c r="B54" s="91">
        <v>0</v>
      </c>
      <c r="C54" s="91"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0</v>
      </c>
      <c r="M54" s="91">
        <v>0</v>
      </c>
      <c r="N54" s="91">
        <v>0</v>
      </c>
      <c r="O54" s="91">
        <v>0</v>
      </c>
      <c r="P54" s="91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1">
        <v>0</v>
      </c>
      <c r="X54" s="91">
        <v>0</v>
      </c>
      <c r="Y54" s="91">
        <v>0</v>
      </c>
      <c r="Z54" s="91">
        <v>0</v>
      </c>
      <c r="AA54" s="91">
        <v>0</v>
      </c>
      <c r="AB54" s="91">
        <v>0</v>
      </c>
      <c r="AC54" s="91">
        <v>0</v>
      </c>
      <c r="AD54" s="91">
        <v>0</v>
      </c>
      <c r="AE54" s="91">
        <v>0</v>
      </c>
      <c r="AF54" s="91">
        <v>0</v>
      </c>
      <c r="AG54" s="91">
        <v>0</v>
      </c>
      <c r="AH54" s="91">
        <v>0</v>
      </c>
      <c r="AI54" s="91">
        <v>0</v>
      </c>
      <c r="AJ54" s="91">
        <v>0</v>
      </c>
      <c r="AK54" s="91">
        <v>0</v>
      </c>
      <c r="AL54" s="91">
        <v>0</v>
      </c>
      <c r="AM54" s="91">
        <v>0</v>
      </c>
      <c r="AN54" s="91">
        <v>0</v>
      </c>
      <c r="AO54" s="91">
        <v>0</v>
      </c>
      <c r="AP54" s="91">
        <v>0</v>
      </c>
      <c r="AQ54" s="91">
        <v>0</v>
      </c>
      <c r="AR54" s="91">
        <v>0</v>
      </c>
      <c r="AS54" s="91">
        <v>0</v>
      </c>
      <c r="AT54" s="91">
        <v>0</v>
      </c>
      <c r="AU54" s="91">
        <v>0</v>
      </c>
      <c r="AV54" s="91">
        <v>0</v>
      </c>
      <c r="AW54" s="91">
        <v>0</v>
      </c>
      <c r="AX54" s="91">
        <v>0</v>
      </c>
      <c r="AY54" s="91">
        <v>0</v>
      </c>
      <c r="AZ54" s="91">
        <v>0</v>
      </c>
      <c r="BA54" s="91">
        <v>0</v>
      </c>
      <c r="BB54" s="91">
        <v>0</v>
      </c>
      <c r="BC54" s="91">
        <v>0</v>
      </c>
      <c r="BD54" s="91">
        <v>0</v>
      </c>
      <c r="BE54" s="91">
        <v>0</v>
      </c>
      <c r="BF54" s="91">
        <v>0</v>
      </c>
      <c r="BG54" s="91">
        <v>0</v>
      </c>
      <c r="BH54" s="91">
        <v>0</v>
      </c>
      <c r="BI54" s="91">
        <v>0</v>
      </c>
      <c r="BJ54" s="91">
        <v>0</v>
      </c>
      <c r="BK54" s="91">
        <v>0</v>
      </c>
      <c r="BL54" s="91">
        <v>0</v>
      </c>
      <c r="BM54" s="91">
        <v>0</v>
      </c>
      <c r="BN54" s="91">
        <v>0</v>
      </c>
      <c r="BO54" s="91">
        <v>0</v>
      </c>
      <c r="BP54" s="91">
        <v>0</v>
      </c>
      <c r="BQ54" s="91">
        <v>0</v>
      </c>
      <c r="BR54" s="91">
        <v>0</v>
      </c>
      <c r="BS54" s="91">
        <v>0</v>
      </c>
      <c r="BT54" s="91">
        <v>0</v>
      </c>
      <c r="BU54" s="91">
        <v>0</v>
      </c>
      <c r="BV54" s="91">
        <v>0</v>
      </c>
      <c r="BW54" s="91"/>
      <c r="BX54" s="91"/>
      <c r="BY54" s="91"/>
      <c r="BZ54" s="91"/>
      <c r="CA54" s="91"/>
      <c r="CB54" s="91"/>
    </row>
    <row r="55" spans="1:80" x14ac:dyDescent="0.25">
      <c r="A55" s="135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  <c r="BI55" s="151"/>
      <c r="BJ55" s="151"/>
      <c r="BK55" s="151"/>
      <c r="BL55" s="151"/>
      <c r="BM55" s="151"/>
      <c r="BN55" s="151"/>
      <c r="BO55" s="151"/>
      <c r="BP55" s="151"/>
      <c r="BQ55" s="151"/>
      <c r="BR55" s="151"/>
      <c r="BS55" s="151"/>
      <c r="BT55" s="151"/>
      <c r="BU55" s="151"/>
      <c r="BV55" s="151"/>
      <c r="BW55" s="151"/>
      <c r="BX55" s="151"/>
      <c r="BY55" s="151"/>
      <c r="BZ55" s="151"/>
      <c r="CA55" s="151"/>
      <c r="CB55" s="151"/>
    </row>
    <row r="56" spans="1:80" x14ac:dyDescent="0.25">
      <c r="A56" s="132">
        <v>1050000</v>
      </c>
      <c r="B56" s="133" t="s">
        <v>713</v>
      </c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4"/>
      <c r="BX56" s="144"/>
      <c r="BY56" s="144"/>
      <c r="BZ56" s="144"/>
      <c r="CA56" s="144"/>
      <c r="CB56" s="144"/>
    </row>
    <row r="57" spans="1:80" x14ac:dyDescent="0.25">
      <c r="A57" s="135" t="s">
        <v>701</v>
      </c>
      <c r="B57" s="149"/>
      <c r="C57" s="91">
        <v>0</v>
      </c>
      <c r="D57" s="91">
        <v>0</v>
      </c>
      <c r="E57" s="91">
        <v>0</v>
      </c>
      <c r="F57" s="91">
        <v>0</v>
      </c>
      <c r="G57" s="91">
        <v>0</v>
      </c>
      <c r="H57" s="91">
        <v>0</v>
      </c>
      <c r="I57" s="91">
        <v>0</v>
      </c>
      <c r="J57" s="91">
        <v>0</v>
      </c>
      <c r="K57" s="91">
        <v>0</v>
      </c>
      <c r="L57" s="91">
        <v>0</v>
      </c>
      <c r="M57" s="91">
        <v>0</v>
      </c>
      <c r="N57" s="91">
        <v>0</v>
      </c>
      <c r="O57" s="91">
        <v>0</v>
      </c>
      <c r="P57" s="91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1">
        <v>0</v>
      </c>
      <c r="X57" s="91">
        <v>0</v>
      </c>
      <c r="Y57" s="91">
        <v>0</v>
      </c>
      <c r="Z57" s="91">
        <v>0</v>
      </c>
      <c r="AA57" s="91">
        <v>0</v>
      </c>
      <c r="AB57" s="91">
        <v>0</v>
      </c>
      <c r="AC57" s="91">
        <v>0</v>
      </c>
      <c r="AD57" s="91">
        <v>0</v>
      </c>
      <c r="AE57" s="91">
        <v>0</v>
      </c>
      <c r="AF57" s="91">
        <v>0</v>
      </c>
      <c r="AG57" s="91">
        <v>0</v>
      </c>
      <c r="AH57" s="91">
        <v>0</v>
      </c>
      <c r="AI57" s="91">
        <v>0</v>
      </c>
      <c r="AJ57" s="91">
        <v>0</v>
      </c>
      <c r="AK57" s="91">
        <v>0</v>
      </c>
      <c r="AL57" s="91">
        <v>0</v>
      </c>
      <c r="AM57" s="91">
        <v>0</v>
      </c>
      <c r="AN57" s="91">
        <v>0</v>
      </c>
      <c r="AO57" s="91">
        <v>0</v>
      </c>
      <c r="AP57" s="91">
        <v>0</v>
      </c>
      <c r="AQ57" s="91">
        <v>0</v>
      </c>
      <c r="AR57" s="91">
        <v>0</v>
      </c>
      <c r="AS57" s="91">
        <v>0</v>
      </c>
      <c r="AT57" s="91">
        <v>0</v>
      </c>
      <c r="AU57" s="91">
        <v>0</v>
      </c>
      <c r="AV57" s="91">
        <v>0</v>
      </c>
      <c r="AW57" s="91">
        <v>0</v>
      </c>
      <c r="AX57" s="91">
        <v>0</v>
      </c>
      <c r="AY57" s="91">
        <v>0</v>
      </c>
      <c r="AZ57" s="91">
        <v>0</v>
      </c>
      <c r="BA57" s="91">
        <v>0</v>
      </c>
      <c r="BB57" s="91">
        <v>0</v>
      </c>
      <c r="BC57" s="91">
        <v>0</v>
      </c>
      <c r="BD57" s="91">
        <v>0</v>
      </c>
      <c r="BE57" s="91">
        <v>0</v>
      </c>
      <c r="BF57" s="91">
        <v>0</v>
      </c>
      <c r="BG57" s="91">
        <v>0</v>
      </c>
      <c r="BH57" s="91">
        <v>0</v>
      </c>
      <c r="BI57" s="91">
        <v>0</v>
      </c>
      <c r="BJ57" s="91">
        <v>0</v>
      </c>
      <c r="BK57" s="91">
        <v>0</v>
      </c>
      <c r="BL57" s="91">
        <v>0</v>
      </c>
      <c r="BM57" s="91">
        <v>0</v>
      </c>
      <c r="BN57" s="91">
        <v>0</v>
      </c>
      <c r="BO57" s="91">
        <v>0</v>
      </c>
      <c r="BP57" s="91">
        <v>0</v>
      </c>
      <c r="BQ57" s="91">
        <v>0</v>
      </c>
      <c r="BR57" s="91">
        <v>0</v>
      </c>
      <c r="BS57" s="91">
        <v>0</v>
      </c>
      <c r="BT57" s="91">
        <v>0</v>
      </c>
      <c r="BU57" s="91">
        <v>0</v>
      </c>
      <c r="BV57" s="91">
        <v>0</v>
      </c>
      <c r="BW57" s="91"/>
      <c r="BX57" s="91"/>
      <c r="BY57" s="91"/>
      <c r="BZ57" s="91"/>
      <c r="CA57" s="91"/>
      <c r="CB57" s="91"/>
    </row>
    <row r="58" spans="1:80" x14ac:dyDescent="0.25">
      <c r="A58" s="141" t="s">
        <v>714</v>
      </c>
      <c r="B58" s="91"/>
      <c r="C58" s="91">
        <v>0</v>
      </c>
      <c r="D58" s="91">
        <v>0</v>
      </c>
      <c r="E58" s="91">
        <v>0</v>
      </c>
      <c r="F58" s="91">
        <v>0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1">
        <v>0</v>
      </c>
      <c r="X58" s="91">
        <v>0</v>
      </c>
      <c r="Y58" s="91">
        <v>0</v>
      </c>
      <c r="Z58" s="91">
        <v>0</v>
      </c>
      <c r="AA58" s="91">
        <v>0</v>
      </c>
      <c r="AB58" s="91">
        <v>0</v>
      </c>
      <c r="AC58" s="91">
        <v>0</v>
      </c>
      <c r="AD58" s="91">
        <v>0</v>
      </c>
      <c r="AE58" s="91">
        <v>0</v>
      </c>
      <c r="AF58" s="91">
        <v>0</v>
      </c>
      <c r="AG58" s="91">
        <v>0</v>
      </c>
      <c r="AH58" s="91">
        <v>0</v>
      </c>
      <c r="AI58" s="91">
        <v>0</v>
      </c>
      <c r="AJ58" s="91">
        <v>0</v>
      </c>
      <c r="AK58" s="91">
        <v>0</v>
      </c>
      <c r="AL58" s="91">
        <v>0</v>
      </c>
      <c r="AM58" s="91">
        <v>0</v>
      </c>
      <c r="AN58" s="91">
        <v>0</v>
      </c>
      <c r="AO58" s="91">
        <v>0</v>
      </c>
      <c r="AP58" s="91">
        <v>0</v>
      </c>
      <c r="AQ58" s="91">
        <v>0</v>
      </c>
      <c r="AR58" s="91">
        <v>0</v>
      </c>
      <c r="AS58" s="91">
        <v>0</v>
      </c>
      <c r="AT58" s="91">
        <v>0</v>
      </c>
      <c r="AU58" s="91">
        <v>0</v>
      </c>
      <c r="AV58" s="91">
        <v>0</v>
      </c>
      <c r="AW58" s="91">
        <v>0</v>
      </c>
      <c r="AX58" s="91">
        <v>0</v>
      </c>
      <c r="AY58" s="91">
        <v>0</v>
      </c>
      <c r="AZ58" s="91">
        <v>0</v>
      </c>
      <c r="BA58" s="91">
        <v>0</v>
      </c>
      <c r="BB58" s="91">
        <v>0</v>
      </c>
      <c r="BC58" s="91">
        <v>0</v>
      </c>
      <c r="BD58" s="91">
        <v>0</v>
      </c>
      <c r="BE58" s="91">
        <v>0</v>
      </c>
      <c r="BF58" s="91">
        <v>0</v>
      </c>
      <c r="BG58" s="91">
        <v>0</v>
      </c>
      <c r="BH58" s="91">
        <v>0</v>
      </c>
      <c r="BI58" s="91">
        <v>0</v>
      </c>
      <c r="BJ58" s="91">
        <v>0</v>
      </c>
      <c r="BK58" s="91">
        <v>0</v>
      </c>
      <c r="BL58" s="91">
        <v>0</v>
      </c>
      <c r="BM58" s="91">
        <v>0</v>
      </c>
      <c r="BN58" s="91">
        <v>0</v>
      </c>
      <c r="BO58" s="91">
        <v>0</v>
      </c>
      <c r="BP58" s="91">
        <v>0</v>
      </c>
      <c r="BQ58" s="91">
        <v>0</v>
      </c>
      <c r="BR58" s="91">
        <v>0</v>
      </c>
      <c r="BS58" s="91">
        <v>0</v>
      </c>
      <c r="BT58" s="91">
        <v>0</v>
      </c>
      <c r="BU58" s="91">
        <v>0</v>
      </c>
      <c r="BV58" s="91">
        <v>0</v>
      </c>
      <c r="BW58" s="91">
        <v>0</v>
      </c>
      <c r="BX58" s="91">
        <v>0</v>
      </c>
      <c r="BY58" s="91">
        <v>0</v>
      </c>
      <c r="BZ58" s="91">
        <v>0</v>
      </c>
      <c r="CA58" s="91">
        <v>0</v>
      </c>
      <c r="CB58" s="91">
        <v>0</v>
      </c>
    </row>
    <row r="59" spans="1:80" x14ac:dyDescent="0.25">
      <c r="A59" s="135" t="s">
        <v>644</v>
      </c>
      <c r="B59" s="91"/>
      <c r="C59" s="91">
        <v>0</v>
      </c>
      <c r="D59" s="91">
        <v>0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1">
        <v>0</v>
      </c>
      <c r="X59" s="91">
        <v>0</v>
      </c>
      <c r="Y59" s="91">
        <v>0</v>
      </c>
      <c r="Z59" s="91">
        <v>0</v>
      </c>
      <c r="AA59" s="91">
        <v>0</v>
      </c>
      <c r="AB59" s="91">
        <v>0</v>
      </c>
      <c r="AC59" s="91">
        <v>0</v>
      </c>
      <c r="AD59" s="91">
        <v>0</v>
      </c>
      <c r="AE59" s="91">
        <v>0</v>
      </c>
      <c r="AF59" s="91">
        <v>0</v>
      </c>
      <c r="AG59" s="91">
        <v>0</v>
      </c>
      <c r="AH59" s="91">
        <v>0</v>
      </c>
      <c r="AI59" s="91">
        <v>0</v>
      </c>
      <c r="AJ59" s="91">
        <v>0</v>
      </c>
      <c r="AK59" s="91">
        <v>0</v>
      </c>
      <c r="AL59" s="91">
        <v>0</v>
      </c>
      <c r="AM59" s="91">
        <v>0</v>
      </c>
      <c r="AN59" s="91">
        <v>0</v>
      </c>
      <c r="AO59" s="91">
        <v>0</v>
      </c>
      <c r="AP59" s="91">
        <v>0</v>
      </c>
      <c r="AQ59" s="91">
        <v>0</v>
      </c>
      <c r="AR59" s="91">
        <v>0</v>
      </c>
      <c r="AS59" s="91">
        <v>0</v>
      </c>
      <c r="AT59" s="91">
        <v>0</v>
      </c>
      <c r="AU59" s="91">
        <v>0</v>
      </c>
      <c r="AV59" s="91">
        <v>0</v>
      </c>
      <c r="AW59" s="91">
        <v>0</v>
      </c>
      <c r="AX59" s="91">
        <v>0</v>
      </c>
      <c r="AY59" s="91">
        <v>0</v>
      </c>
      <c r="AZ59" s="91">
        <v>0</v>
      </c>
      <c r="BA59" s="91">
        <v>0</v>
      </c>
      <c r="BB59" s="91">
        <v>0</v>
      </c>
      <c r="BC59" s="91">
        <v>0</v>
      </c>
      <c r="BD59" s="91">
        <v>0</v>
      </c>
      <c r="BE59" s="91">
        <v>0</v>
      </c>
      <c r="BF59" s="91">
        <v>0</v>
      </c>
      <c r="BG59" s="91">
        <v>0</v>
      </c>
      <c r="BH59" s="91">
        <v>0</v>
      </c>
      <c r="BI59" s="91">
        <v>0</v>
      </c>
      <c r="BJ59" s="91">
        <v>0</v>
      </c>
      <c r="BK59" s="91">
        <v>0</v>
      </c>
      <c r="BL59" s="91">
        <v>0</v>
      </c>
      <c r="BM59" s="91">
        <v>0</v>
      </c>
      <c r="BN59" s="91">
        <v>0</v>
      </c>
      <c r="BO59" s="91">
        <v>0</v>
      </c>
      <c r="BP59" s="91">
        <v>0</v>
      </c>
      <c r="BQ59" s="91">
        <v>0</v>
      </c>
      <c r="BR59" s="91">
        <v>0</v>
      </c>
      <c r="BS59" s="91">
        <v>0</v>
      </c>
      <c r="BT59" s="91">
        <v>0</v>
      </c>
      <c r="BU59" s="91">
        <v>0</v>
      </c>
      <c r="BV59" s="91">
        <v>0</v>
      </c>
      <c r="BW59" s="91">
        <v>0</v>
      </c>
      <c r="BX59" s="91">
        <v>0</v>
      </c>
      <c r="BY59" s="91">
        <v>0</v>
      </c>
      <c r="BZ59" s="91">
        <v>0</v>
      </c>
      <c r="CA59" s="91">
        <v>0</v>
      </c>
      <c r="CB59" s="91">
        <v>0</v>
      </c>
    </row>
    <row r="60" spans="1:80" x14ac:dyDescent="0.25">
      <c r="A60" s="135" t="s">
        <v>674</v>
      </c>
      <c r="B60" s="91"/>
      <c r="C60" s="91">
        <v>0</v>
      </c>
      <c r="D60" s="91">
        <v>0</v>
      </c>
      <c r="E60" s="91">
        <v>0</v>
      </c>
      <c r="F60" s="91">
        <v>0</v>
      </c>
      <c r="G60" s="91">
        <v>0</v>
      </c>
      <c r="H60" s="91">
        <v>0</v>
      </c>
      <c r="I60" s="91">
        <v>0</v>
      </c>
      <c r="J60" s="91">
        <v>0</v>
      </c>
      <c r="K60" s="91">
        <v>0</v>
      </c>
      <c r="L60" s="91">
        <v>0</v>
      </c>
      <c r="M60" s="91">
        <v>0</v>
      </c>
      <c r="N60" s="91">
        <v>0</v>
      </c>
      <c r="O60" s="91">
        <v>0</v>
      </c>
      <c r="P60" s="91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1">
        <v>0</v>
      </c>
      <c r="X60" s="91">
        <v>0</v>
      </c>
      <c r="Y60" s="91">
        <v>0</v>
      </c>
      <c r="Z60" s="91">
        <v>0</v>
      </c>
      <c r="AA60" s="91">
        <v>0</v>
      </c>
      <c r="AB60" s="91">
        <v>0</v>
      </c>
      <c r="AC60" s="91">
        <v>0</v>
      </c>
      <c r="AD60" s="91">
        <v>0</v>
      </c>
      <c r="AE60" s="91">
        <v>0</v>
      </c>
      <c r="AF60" s="91">
        <v>0</v>
      </c>
      <c r="AG60" s="91">
        <v>0</v>
      </c>
      <c r="AH60" s="91">
        <v>0</v>
      </c>
      <c r="AI60" s="91">
        <v>0</v>
      </c>
      <c r="AJ60" s="91">
        <v>0</v>
      </c>
      <c r="AK60" s="91">
        <v>0</v>
      </c>
      <c r="AL60" s="91">
        <v>0</v>
      </c>
      <c r="AM60" s="91">
        <v>0</v>
      </c>
      <c r="AN60" s="91">
        <v>0</v>
      </c>
      <c r="AO60" s="91">
        <v>0</v>
      </c>
      <c r="AP60" s="91">
        <v>0</v>
      </c>
      <c r="AQ60" s="91">
        <v>0</v>
      </c>
      <c r="AR60" s="91">
        <v>0</v>
      </c>
      <c r="AS60" s="91">
        <v>0</v>
      </c>
      <c r="AT60" s="91">
        <v>0</v>
      </c>
      <c r="AU60" s="91">
        <v>0</v>
      </c>
      <c r="AV60" s="91">
        <v>0</v>
      </c>
      <c r="AW60" s="91">
        <v>0</v>
      </c>
      <c r="AX60" s="91">
        <v>0</v>
      </c>
      <c r="AY60" s="91">
        <v>0</v>
      </c>
      <c r="AZ60" s="91">
        <v>0</v>
      </c>
      <c r="BA60" s="91">
        <v>0</v>
      </c>
      <c r="BB60" s="91">
        <v>0</v>
      </c>
      <c r="BC60" s="91">
        <v>0</v>
      </c>
      <c r="BD60" s="91">
        <v>0</v>
      </c>
      <c r="BE60" s="91">
        <v>0</v>
      </c>
      <c r="BF60" s="91">
        <v>0</v>
      </c>
      <c r="BG60" s="91">
        <v>0</v>
      </c>
      <c r="BH60" s="91">
        <v>0</v>
      </c>
      <c r="BI60" s="91">
        <v>0</v>
      </c>
      <c r="BJ60" s="91">
        <v>0</v>
      </c>
      <c r="BK60" s="91">
        <v>0</v>
      </c>
      <c r="BL60" s="91">
        <v>0</v>
      </c>
      <c r="BM60" s="91">
        <v>0</v>
      </c>
      <c r="BN60" s="91">
        <v>0</v>
      </c>
      <c r="BO60" s="91">
        <v>0</v>
      </c>
      <c r="BP60" s="91">
        <v>0</v>
      </c>
      <c r="BQ60" s="91">
        <v>0</v>
      </c>
      <c r="BR60" s="91">
        <v>0</v>
      </c>
      <c r="BS60" s="91">
        <v>0</v>
      </c>
      <c r="BT60" s="91">
        <v>0</v>
      </c>
      <c r="BU60" s="91">
        <v>0</v>
      </c>
      <c r="BV60" s="91">
        <v>0</v>
      </c>
      <c r="BW60" s="91">
        <v>0</v>
      </c>
      <c r="BX60" s="91">
        <v>0</v>
      </c>
      <c r="BY60" s="91">
        <v>0</v>
      </c>
      <c r="BZ60" s="91">
        <v>0</v>
      </c>
      <c r="CA60" s="91">
        <v>0</v>
      </c>
      <c r="CB60" s="91">
        <v>0</v>
      </c>
    </row>
    <row r="61" spans="1:80" x14ac:dyDescent="0.25">
      <c r="A61" s="141" t="s">
        <v>641</v>
      </c>
      <c r="B61" s="150"/>
      <c r="C61" s="154">
        <v>0</v>
      </c>
      <c r="D61" s="154">
        <v>0</v>
      </c>
      <c r="E61" s="154">
        <v>0</v>
      </c>
      <c r="F61" s="154">
        <v>0</v>
      </c>
      <c r="G61" s="154">
        <v>0</v>
      </c>
      <c r="H61" s="154">
        <v>0</v>
      </c>
      <c r="I61" s="154">
        <v>0</v>
      </c>
      <c r="J61" s="154">
        <v>0</v>
      </c>
      <c r="K61" s="154">
        <v>0</v>
      </c>
      <c r="L61" s="154">
        <v>0</v>
      </c>
      <c r="M61" s="154">
        <v>0</v>
      </c>
      <c r="N61" s="154">
        <v>0</v>
      </c>
      <c r="O61" s="154">
        <v>0</v>
      </c>
      <c r="P61" s="154">
        <v>0</v>
      </c>
      <c r="Q61" s="154">
        <v>0</v>
      </c>
      <c r="R61" s="154">
        <v>0</v>
      </c>
      <c r="S61" s="154">
        <v>0</v>
      </c>
      <c r="T61" s="154">
        <v>0</v>
      </c>
      <c r="U61" s="154">
        <v>0</v>
      </c>
      <c r="V61" s="154">
        <v>0</v>
      </c>
      <c r="W61" s="154">
        <v>0</v>
      </c>
      <c r="X61" s="154">
        <v>0</v>
      </c>
      <c r="Y61" s="154">
        <v>0</v>
      </c>
      <c r="Z61" s="154">
        <v>0</v>
      </c>
      <c r="AA61" s="154">
        <v>0</v>
      </c>
      <c r="AB61" s="154">
        <v>0</v>
      </c>
      <c r="AC61" s="154">
        <v>0</v>
      </c>
      <c r="AD61" s="154">
        <v>0</v>
      </c>
      <c r="AE61" s="154">
        <v>0</v>
      </c>
      <c r="AF61" s="154">
        <v>0</v>
      </c>
      <c r="AG61" s="154">
        <v>0</v>
      </c>
      <c r="AH61" s="154">
        <v>0</v>
      </c>
      <c r="AI61" s="154">
        <v>0</v>
      </c>
      <c r="AJ61" s="154">
        <v>0</v>
      </c>
      <c r="AK61" s="154">
        <v>0</v>
      </c>
      <c r="AL61" s="154">
        <v>0</v>
      </c>
      <c r="AM61" s="154">
        <v>0</v>
      </c>
      <c r="AN61" s="154">
        <v>0</v>
      </c>
      <c r="AO61" s="154">
        <v>0</v>
      </c>
      <c r="AP61" s="154">
        <v>0</v>
      </c>
      <c r="AQ61" s="154">
        <v>0</v>
      </c>
      <c r="AR61" s="154">
        <v>0</v>
      </c>
      <c r="AS61" s="154">
        <v>0</v>
      </c>
      <c r="AT61" s="154">
        <v>0</v>
      </c>
      <c r="AU61" s="154">
        <v>0</v>
      </c>
      <c r="AV61" s="154">
        <v>0</v>
      </c>
      <c r="AW61" s="154">
        <v>0</v>
      </c>
      <c r="AX61" s="154">
        <v>0</v>
      </c>
      <c r="AY61" s="154">
        <v>0</v>
      </c>
      <c r="AZ61" s="154">
        <v>0</v>
      </c>
      <c r="BA61" s="154">
        <v>0</v>
      </c>
      <c r="BB61" s="154">
        <v>0</v>
      </c>
      <c r="BC61" s="154">
        <v>0</v>
      </c>
      <c r="BD61" s="154">
        <v>0</v>
      </c>
      <c r="BE61" s="154">
        <v>0</v>
      </c>
      <c r="BF61" s="154">
        <v>0</v>
      </c>
      <c r="BG61" s="154">
        <v>0</v>
      </c>
      <c r="BH61" s="154">
        <v>0</v>
      </c>
      <c r="BI61" s="154">
        <v>0</v>
      </c>
      <c r="BJ61" s="154">
        <v>0</v>
      </c>
      <c r="BK61" s="154">
        <v>0</v>
      </c>
      <c r="BL61" s="154">
        <v>0</v>
      </c>
      <c r="BM61" s="154">
        <v>0</v>
      </c>
      <c r="BN61" s="154">
        <v>0</v>
      </c>
      <c r="BO61" s="154">
        <v>0</v>
      </c>
      <c r="BP61" s="154">
        <v>0</v>
      </c>
      <c r="BQ61" s="154">
        <v>0</v>
      </c>
      <c r="BR61" s="154">
        <v>0</v>
      </c>
      <c r="BS61" s="154">
        <v>0</v>
      </c>
      <c r="BT61" s="154">
        <v>0</v>
      </c>
      <c r="BU61" s="154">
        <v>0</v>
      </c>
      <c r="BV61" s="154">
        <v>0</v>
      </c>
      <c r="BW61" s="91">
        <v>0</v>
      </c>
      <c r="BX61" s="91">
        <v>0</v>
      </c>
      <c r="BY61" s="91">
        <v>0</v>
      </c>
      <c r="BZ61" s="91">
        <v>0</v>
      </c>
      <c r="CA61" s="91">
        <v>0</v>
      </c>
      <c r="CB61" s="91">
        <v>0</v>
      </c>
    </row>
    <row r="62" spans="1:80" x14ac:dyDescent="0.25">
      <c r="A62" s="141" t="s">
        <v>682</v>
      </c>
      <c r="B62" s="150"/>
      <c r="C62" s="154">
        <v>0</v>
      </c>
      <c r="D62" s="154">
        <v>0</v>
      </c>
      <c r="E62" s="154">
        <v>0</v>
      </c>
      <c r="F62" s="154">
        <v>0</v>
      </c>
      <c r="G62" s="154">
        <v>0</v>
      </c>
      <c r="H62" s="154">
        <v>0</v>
      </c>
      <c r="I62" s="154">
        <v>0</v>
      </c>
      <c r="J62" s="154">
        <v>0</v>
      </c>
      <c r="K62" s="154">
        <v>0</v>
      </c>
      <c r="L62" s="154">
        <v>0</v>
      </c>
      <c r="M62" s="154">
        <v>0</v>
      </c>
      <c r="N62" s="154">
        <v>0</v>
      </c>
      <c r="O62" s="154">
        <v>0</v>
      </c>
      <c r="P62" s="154">
        <v>0</v>
      </c>
      <c r="Q62" s="154">
        <v>0</v>
      </c>
      <c r="R62" s="154">
        <v>0</v>
      </c>
      <c r="S62" s="154">
        <v>0</v>
      </c>
      <c r="T62" s="154">
        <v>0</v>
      </c>
      <c r="U62" s="154">
        <v>0</v>
      </c>
      <c r="V62" s="154">
        <v>0</v>
      </c>
      <c r="W62" s="154">
        <v>0</v>
      </c>
      <c r="X62" s="154">
        <v>0</v>
      </c>
      <c r="Y62" s="154">
        <v>0</v>
      </c>
      <c r="Z62" s="154">
        <v>0</v>
      </c>
      <c r="AA62" s="154">
        <v>0</v>
      </c>
      <c r="AB62" s="154">
        <v>0</v>
      </c>
      <c r="AC62" s="154">
        <v>0</v>
      </c>
      <c r="AD62" s="154">
        <v>0</v>
      </c>
      <c r="AE62" s="154">
        <v>0</v>
      </c>
      <c r="AF62" s="154">
        <v>0</v>
      </c>
      <c r="AG62" s="154">
        <v>0</v>
      </c>
      <c r="AH62" s="154">
        <v>0</v>
      </c>
      <c r="AI62" s="154">
        <v>0</v>
      </c>
      <c r="AJ62" s="154">
        <v>0</v>
      </c>
      <c r="AK62" s="154">
        <v>0</v>
      </c>
      <c r="AL62" s="154">
        <v>0</v>
      </c>
      <c r="AM62" s="154">
        <v>0</v>
      </c>
      <c r="AN62" s="154">
        <v>0</v>
      </c>
      <c r="AO62" s="154">
        <v>0</v>
      </c>
      <c r="AP62" s="154">
        <v>0</v>
      </c>
      <c r="AQ62" s="154">
        <v>0</v>
      </c>
      <c r="AR62" s="154">
        <v>0</v>
      </c>
      <c r="AS62" s="154">
        <v>0</v>
      </c>
      <c r="AT62" s="154">
        <v>0</v>
      </c>
      <c r="AU62" s="154">
        <v>0</v>
      </c>
      <c r="AV62" s="154">
        <v>0</v>
      </c>
      <c r="AW62" s="154">
        <v>0</v>
      </c>
      <c r="AX62" s="154">
        <v>0</v>
      </c>
      <c r="AY62" s="154">
        <v>0</v>
      </c>
      <c r="AZ62" s="154">
        <v>0</v>
      </c>
      <c r="BA62" s="154">
        <v>0</v>
      </c>
      <c r="BB62" s="154">
        <v>0</v>
      </c>
      <c r="BC62" s="154">
        <v>0</v>
      </c>
      <c r="BD62" s="154">
        <v>0</v>
      </c>
      <c r="BE62" s="154">
        <v>0</v>
      </c>
      <c r="BF62" s="154">
        <v>0</v>
      </c>
      <c r="BG62" s="154">
        <v>0</v>
      </c>
      <c r="BH62" s="154">
        <v>0</v>
      </c>
      <c r="BI62" s="154">
        <v>0</v>
      </c>
      <c r="BJ62" s="154">
        <v>0</v>
      </c>
      <c r="BK62" s="154">
        <v>0</v>
      </c>
      <c r="BL62" s="154">
        <v>0</v>
      </c>
      <c r="BM62" s="154">
        <v>0</v>
      </c>
      <c r="BN62" s="154">
        <v>0</v>
      </c>
      <c r="BO62" s="154">
        <v>0</v>
      </c>
      <c r="BP62" s="154">
        <v>0</v>
      </c>
      <c r="BQ62" s="154">
        <v>0</v>
      </c>
      <c r="BR62" s="154">
        <v>0</v>
      </c>
      <c r="BS62" s="154">
        <v>0</v>
      </c>
      <c r="BT62" s="154">
        <v>0</v>
      </c>
      <c r="BU62" s="154">
        <v>0</v>
      </c>
      <c r="BV62" s="154">
        <v>0</v>
      </c>
      <c r="BW62" s="91">
        <v>0</v>
      </c>
      <c r="BX62" s="91">
        <v>0</v>
      </c>
      <c r="BY62" s="91">
        <v>0</v>
      </c>
      <c r="BZ62" s="91">
        <v>0</v>
      </c>
      <c r="CA62" s="91">
        <v>0</v>
      </c>
      <c r="CB62" s="91">
        <v>0</v>
      </c>
    </row>
    <row r="63" spans="1:80" x14ac:dyDescent="0.25">
      <c r="A63" s="141" t="s">
        <v>712</v>
      </c>
      <c r="B63" s="150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4"/>
      <c r="BN63" s="154"/>
      <c r="BO63" s="154"/>
      <c r="BP63" s="154"/>
      <c r="BQ63" s="154"/>
      <c r="BR63" s="154"/>
      <c r="BS63" s="154"/>
      <c r="BT63" s="154"/>
      <c r="BU63" s="154"/>
      <c r="BV63" s="154"/>
      <c r="BW63" s="91">
        <v>0</v>
      </c>
      <c r="BX63" s="91">
        <v>0</v>
      </c>
      <c r="BY63" s="91">
        <v>0</v>
      </c>
      <c r="BZ63" s="91">
        <v>0</v>
      </c>
      <c r="CA63" s="91">
        <v>0</v>
      </c>
      <c r="CB63" s="91">
        <v>0</v>
      </c>
    </row>
    <row r="64" spans="1:80" x14ac:dyDescent="0.25">
      <c r="A64" s="138" t="s">
        <v>314</v>
      </c>
      <c r="B64" s="139">
        <v>0</v>
      </c>
      <c r="C64" s="140">
        <v>0</v>
      </c>
      <c r="D64" s="140">
        <v>0</v>
      </c>
      <c r="E64" s="140">
        <v>0</v>
      </c>
      <c r="F64" s="140">
        <v>0</v>
      </c>
      <c r="G64" s="140">
        <v>0</v>
      </c>
      <c r="H64" s="140">
        <v>0</v>
      </c>
      <c r="I64" s="140">
        <v>0</v>
      </c>
      <c r="J64" s="140">
        <v>0</v>
      </c>
      <c r="K64" s="140">
        <v>0</v>
      </c>
      <c r="L64" s="140">
        <v>0</v>
      </c>
      <c r="M64" s="140">
        <v>0</v>
      </c>
      <c r="N64" s="140">
        <v>0</v>
      </c>
      <c r="O64" s="140">
        <v>0</v>
      </c>
      <c r="P64" s="140">
        <v>0</v>
      </c>
      <c r="Q64" s="140">
        <v>0</v>
      </c>
      <c r="R64" s="140">
        <v>0</v>
      </c>
      <c r="S64" s="140">
        <v>0</v>
      </c>
      <c r="T64" s="140">
        <v>0</v>
      </c>
      <c r="U64" s="140">
        <v>0</v>
      </c>
      <c r="V64" s="140">
        <v>0</v>
      </c>
      <c r="W64" s="140">
        <v>0</v>
      </c>
      <c r="X64" s="140">
        <v>0</v>
      </c>
      <c r="Y64" s="140">
        <v>0</v>
      </c>
      <c r="Z64" s="140">
        <v>0</v>
      </c>
      <c r="AA64" s="140">
        <v>0</v>
      </c>
      <c r="AB64" s="140">
        <v>0</v>
      </c>
      <c r="AC64" s="140">
        <v>0</v>
      </c>
      <c r="AD64" s="140">
        <v>0</v>
      </c>
      <c r="AE64" s="140">
        <v>0</v>
      </c>
      <c r="AF64" s="140">
        <v>0</v>
      </c>
      <c r="AG64" s="140">
        <v>0</v>
      </c>
      <c r="AH64" s="140">
        <v>0</v>
      </c>
      <c r="AI64" s="140">
        <v>0</v>
      </c>
      <c r="AJ64" s="140">
        <v>0</v>
      </c>
      <c r="AK64" s="140">
        <v>0</v>
      </c>
      <c r="AL64" s="140">
        <v>0</v>
      </c>
      <c r="AM64" s="140">
        <v>0</v>
      </c>
      <c r="AN64" s="140">
        <v>0</v>
      </c>
      <c r="AO64" s="140">
        <v>0</v>
      </c>
      <c r="AP64" s="140">
        <v>0</v>
      </c>
      <c r="AQ64" s="140">
        <v>0</v>
      </c>
      <c r="AR64" s="140">
        <v>0</v>
      </c>
      <c r="AS64" s="140">
        <v>0</v>
      </c>
      <c r="AT64" s="140">
        <v>0</v>
      </c>
      <c r="AU64" s="140">
        <v>0</v>
      </c>
      <c r="AV64" s="140">
        <v>0</v>
      </c>
      <c r="AW64" s="140">
        <v>0</v>
      </c>
      <c r="AX64" s="140">
        <v>0</v>
      </c>
      <c r="AY64" s="140">
        <v>0</v>
      </c>
      <c r="AZ64" s="140">
        <v>0</v>
      </c>
      <c r="BA64" s="140">
        <v>0</v>
      </c>
      <c r="BB64" s="140">
        <v>0</v>
      </c>
      <c r="BC64" s="140">
        <v>0</v>
      </c>
      <c r="BD64" s="140">
        <v>0</v>
      </c>
      <c r="BE64" s="140">
        <v>0</v>
      </c>
      <c r="BF64" s="140">
        <v>0</v>
      </c>
      <c r="BG64" s="140">
        <v>0</v>
      </c>
      <c r="BH64" s="140">
        <v>0</v>
      </c>
      <c r="BI64" s="140">
        <v>0</v>
      </c>
      <c r="BJ64" s="140">
        <v>0</v>
      </c>
      <c r="BK64" s="140">
        <v>0</v>
      </c>
      <c r="BL64" s="140">
        <v>0</v>
      </c>
      <c r="BM64" s="140">
        <v>0</v>
      </c>
      <c r="BN64" s="140">
        <v>0</v>
      </c>
      <c r="BO64" s="140">
        <v>0</v>
      </c>
      <c r="BP64" s="140">
        <v>0</v>
      </c>
      <c r="BQ64" s="140">
        <v>0</v>
      </c>
      <c r="BR64" s="140">
        <v>0</v>
      </c>
      <c r="BS64" s="140">
        <v>0</v>
      </c>
      <c r="BT64" s="140">
        <v>0</v>
      </c>
      <c r="BU64" s="140">
        <v>0</v>
      </c>
      <c r="BV64" s="140">
        <v>0</v>
      </c>
      <c r="BW64" s="140">
        <v>0</v>
      </c>
      <c r="BX64" s="140">
        <v>0</v>
      </c>
      <c r="BY64" s="140">
        <v>0</v>
      </c>
      <c r="BZ64" s="140">
        <v>0</v>
      </c>
      <c r="CA64" s="140">
        <v>0</v>
      </c>
      <c r="CB64" s="140">
        <v>0</v>
      </c>
    </row>
    <row r="65" spans="1:80" x14ac:dyDescent="0.25">
      <c r="A65" s="135" t="s">
        <v>703</v>
      </c>
      <c r="B65" s="91">
        <v>0</v>
      </c>
      <c r="C65" s="91">
        <v>0</v>
      </c>
      <c r="D65" s="91">
        <v>0</v>
      </c>
      <c r="E65" s="91">
        <v>0</v>
      </c>
      <c r="F65" s="91">
        <v>0</v>
      </c>
      <c r="G65" s="91">
        <v>0</v>
      </c>
      <c r="H65" s="91">
        <v>0</v>
      </c>
      <c r="I65" s="91">
        <v>0</v>
      </c>
      <c r="J65" s="91">
        <v>0</v>
      </c>
      <c r="K65" s="91">
        <v>0</v>
      </c>
      <c r="L65" s="91">
        <v>0</v>
      </c>
      <c r="M65" s="91">
        <v>0</v>
      </c>
      <c r="N65" s="91">
        <v>0</v>
      </c>
      <c r="O65" s="91">
        <v>0</v>
      </c>
      <c r="P65" s="91">
        <v>0</v>
      </c>
      <c r="Q65" s="91">
        <v>0</v>
      </c>
      <c r="R65" s="91">
        <v>0</v>
      </c>
      <c r="S65" s="91">
        <v>0</v>
      </c>
      <c r="T65" s="91">
        <v>0</v>
      </c>
      <c r="U65" s="91">
        <v>0</v>
      </c>
      <c r="V65" s="91">
        <v>0</v>
      </c>
      <c r="W65" s="91">
        <v>0</v>
      </c>
      <c r="X65" s="91">
        <v>0</v>
      </c>
      <c r="Y65" s="91">
        <v>0</v>
      </c>
      <c r="Z65" s="91">
        <v>0</v>
      </c>
      <c r="AA65" s="91">
        <v>0</v>
      </c>
      <c r="AB65" s="91">
        <v>0</v>
      </c>
      <c r="AC65" s="91">
        <v>0</v>
      </c>
      <c r="AD65" s="91">
        <v>0</v>
      </c>
      <c r="AE65" s="91">
        <v>0</v>
      </c>
      <c r="AF65" s="91">
        <v>0</v>
      </c>
      <c r="AG65" s="91">
        <v>0</v>
      </c>
      <c r="AH65" s="91">
        <v>0</v>
      </c>
      <c r="AI65" s="91">
        <v>0</v>
      </c>
      <c r="AJ65" s="91">
        <v>0</v>
      </c>
      <c r="AK65" s="91">
        <v>0</v>
      </c>
      <c r="AL65" s="91">
        <v>0</v>
      </c>
      <c r="AM65" s="91">
        <v>0</v>
      </c>
      <c r="AN65" s="91">
        <v>0</v>
      </c>
      <c r="AO65" s="91">
        <v>0</v>
      </c>
      <c r="AP65" s="91">
        <v>0</v>
      </c>
      <c r="AQ65" s="91">
        <v>0</v>
      </c>
      <c r="AR65" s="91">
        <v>0</v>
      </c>
      <c r="AS65" s="91">
        <v>0</v>
      </c>
      <c r="AT65" s="91">
        <v>0</v>
      </c>
      <c r="AU65" s="91">
        <v>0</v>
      </c>
      <c r="AV65" s="91">
        <v>0</v>
      </c>
      <c r="AW65" s="91">
        <v>0</v>
      </c>
      <c r="AX65" s="91">
        <v>0</v>
      </c>
      <c r="AY65" s="91">
        <v>0</v>
      </c>
      <c r="AZ65" s="91">
        <v>0</v>
      </c>
      <c r="BA65" s="91">
        <v>0</v>
      </c>
      <c r="BB65" s="91">
        <v>0</v>
      </c>
      <c r="BC65" s="91">
        <v>0</v>
      </c>
      <c r="BD65" s="91">
        <v>0</v>
      </c>
      <c r="BE65" s="91">
        <v>0</v>
      </c>
      <c r="BF65" s="91">
        <v>0</v>
      </c>
      <c r="BG65" s="91">
        <v>0</v>
      </c>
      <c r="BH65" s="91">
        <v>0</v>
      </c>
      <c r="BI65" s="91">
        <v>0</v>
      </c>
      <c r="BJ65" s="91">
        <v>0</v>
      </c>
      <c r="BK65" s="91">
        <v>0</v>
      </c>
      <c r="BL65" s="91">
        <v>0</v>
      </c>
      <c r="BM65" s="91">
        <v>0</v>
      </c>
      <c r="BN65" s="91">
        <v>0</v>
      </c>
      <c r="BO65" s="91">
        <v>0</v>
      </c>
      <c r="BP65" s="91">
        <v>0</v>
      </c>
      <c r="BQ65" s="91">
        <v>0</v>
      </c>
      <c r="BR65" s="91">
        <v>0</v>
      </c>
      <c r="BS65" s="91">
        <v>0</v>
      </c>
      <c r="BT65" s="91">
        <v>0</v>
      </c>
      <c r="BU65" s="91">
        <v>0</v>
      </c>
      <c r="BV65" s="91">
        <v>0</v>
      </c>
      <c r="BW65" s="91"/>
      <c r="BX65" s="91"/>
      <c r="BY65" s="91"/>
      <c r="BZ65" s="91"/>
      <c r="CA65" s="91"/>
      <c r="CB65" s="91"/>
    </row>
    <row r="66" spans="1:80" x14ac:dyDescent="0.25">
      <c r="A66" s="135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  <c r="BI66" s="151"/>
      <c r="BJ66" s="151"/>
      <c r="BK66" s="151"/>
      <c r="BL66" s="151"/>
      <c r="BM66" s="151"/>
      <c r="BN66" s="151"/>
      <c r="BO66" s="151"/>
      <c r="BP66" s="151"/>
      <c r="BQ66" s="151"/>
      <c r="BR66" s="151"/>
      <c r="BS66" s="151"/>
      <c r="BT66" s="151"/>
      <c r="BU66" s="151"/>
      <c r="BV66" s="151"/>
      <c r="BW66" s="151"/>
      <c r="BX66" s="151"/>
      <c r="BY66" s="151"/>
      <c r="BZ66" s="151"/>
      <c r="CA66" s="151"/>
      <c r="CB66" s="151"/>
    </row>
    <row r="67" spans="1:80" x14ac:dyDescent="0.25">
      <c r="A67" s="132">
        <v>1060000</v>
      </c>
      <c r="B67" s="133" t="s">
        <v>715</v>
      </c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44"/>
      <c r="BG67" s="144"/>
      <c r="BH67" s="144"/>
      <c r="BI67" s="144"/>
      <c r="BJ67" s="144"/>
      <c r="BK67" s="144"/>
      <c r="BL67" s="144"/>
      <c r="BM67" s="144"/>
      <c r="BN67" s="144"/>
      <c r="BO67" s="144"/>
      <c r="BP67" s="144"/>
      <c r="BQ67" s="144"/>
      <c r="BR67" s="144"/>
      <c r="BS67" s="144"/>
      <c r="BT67" s="144"/>
      <c r="BU67" s="144"/>
      <c r="BV67" s="144"/>
      <c r="BW67" s="144"/>
      <c r="BX67" s="144"/>
      <c r="BY67" s="144"/>
      <c r="BZ67" s="144"/>
      <c r="CA67" s="144"/>
      <c r="CB67" s="144"/>
    </row>
    <row r="68" spans="1:80" x14ac:dyDescent="0.25">
      <c r="A68" s="135" t="s">
        <v>701</v>
      </c>
      <c r="B68" s="149"/>
      <c r="C68" s="91">
        <v>1535981028.8</v>
      </c>
      <c r="D68" s="91">
        <v>1558707133.1099999</v>
      </c>
      <c r="E68" s="91">
        <v>1599543352.5</v>
      </c>
      <c r="F68" s="91">
        <v>1618439059.98</v>
      </c>
      <c r="G68" s="91">
        <v>1626997509.5799999</v>
      </c>
      <c r="H68" s="91">
        <v>1639420478.3800001</v>
      </c>
      <c r="I68" s="91">
        <v>1625123264.3800001</v>
      </c>
      <c r="J68" s="91">
        <v>1649061418.8299999</v>
      </c>
      <c r="K68" s="91">
        <v>1675384633.24</v>
      </c>
      <c r="L68" s="91">
        <v>1659350763</v>
      </c>
      <c r="M68" s="91">
        <v>1675422473.1199999</v>
      </c>
      <c r="N68" s="91">
        <v>1649571094.9000001</v>
      </c>
      <c r="O68" s="91">
        <v>2078381704.5999999</v>
      </c>
      <c r="P68" s="91">
        <v>2078381704.5999999</v>
      </c>
      <c r="Q68" s="91">
        <v>2078381704.5999999</v>
      </c>
      <c r="R68" s="91">
        <v>2078381704.5999999</v>
      </c>
      <c r="S68" s="91">
        <v>2078381704.5999999</v>
      </c>
      <c r="T68" s="91">
        <v>2078381704.5999999</v>
      </c>
      <c r="U68" s="91">
        <v>2078381704.5999999</v>
      </c>
      <c r="V68" s="91">
        <v>2078381704.5999999</v>
      </c>
      <c r="W68" s="91">
        <v>2078381704.5999999</v>
      </c>
      <c r="X68" s="91">
        <v>2078381704.5999999</v>
      </c>
      <c r="Y68" s="91">
        <v>2078381704.5999999</v>
      </c>
      <c r="Z68" s="91">
        <v>2078381704.5999999</v>
      </c>
      <c r="AA68" s="91">
        <v>2078381704.5999999</v>
      </c>
      <c r="AB68" s="91">
        <v>2078381704.5999999</v>
      </c>
      <c r="AC68" s="91">
        <v>2078381704.5999999</v>
      </c>
      <c r="AD68" s="91">
        <v>2078381704.5999999</v>
      </c>
      <c r="AE68" s="91">
        <v>2078381704.5999999</v>
      </c>
      <c r="AF68" s="91">
        <v>2078381704.5999999</v>
      </c>
      <c r="AG68" s="91">
        <v>2078381704.5999999</v>
      </c>
      <c r="AH68" s="91">
        <v>2078381704.5999999</v>
      </c>
      <c r="AI68" s="91">
        <v>2078381704.5999999</v>
      </c>
      <c r="AJ68" s="91">
        <v>2078381704.5999999</v>
      </c>
      <c r="AK68" s="91">
        <v>2078381704.5999999</v>
      </c>
      <c r="AL68" s="91">
        <v>2078381704.5999999</v>
      </c>
      <c r="AM68" s="91">
        <v>2078381704.5999999</v>
      </c>
      <c r="AN68" s="91">
        <v>2078381704.5999999</v>
      </c>
      <c r="AO68" s="91">
        <v>2078381704.5999999</v>
      </c>
      <c r="AP68" s="91">
        <v>2078381704.5999999</v>
      </c>
      <c r="AQ68" s="91">
        <v>2078381704.5999999</v>
      </c>
      <c r="AR68" s="91">
        <v>2078381704.5999999</v>
      </c>
      <c r="AS68" s="91">
        <v>2078381704.5999999</v>
      </c>
      <c r="AT68" s="91">
        <v>2078381704.5999999</v>
      </c>
      <c r="AU68" s="91">
        <v>2078381704.5999999</v>
      </c>
      <c r="AV68" s="91">
        <v>2078381704.5999999</v>
      </c>
      <c r="AW68" s="91">
        <v>2078381704.5999999</v>
      </c>
      <c r="AX68" s="91">
        <v>2078381704.5999999</v>
      </c>
      <c r="AY68" s="91">
        <v>2078381704.5999999</v>
      </c>
      <c r="AZ68" s="91">
        <v>2078381704.5999999</v>
      </c>
      <c r="BA68" s="91">
        <v>2078381704.5999999</v>
      </c>
      <c r="BB68" s="91">
        <v>2078381704.5999999</v>
      </c>
      <c r="BC68" s="91">
        <v>2078381704.5999999</v>
      </c>
      <c r="BD68" s="91">
        <v>2078381704.5999999</v>
      </c>
      <c r="BE68" s="91">
        <v>2078381704.5999999</v>
      </c>
      <c r="BF68" s="91">
        <v>2078381704.5999999</v>
      </c>
      <c r="BG68" s="91">
        <v>2078381704.5999999</v>
      </c>
      <c r="BH68" s="91">
        <v>2078381704.5999999</v>
      </c>
      <c r="BI68" s="91">
        <v>2078381704.5999999</v>
      </c>
      <c r="BJ68" s="91">
        <v>2078381704.5999999</v>
      </c>
      <c r="BK68" s="91">
        <v>2078381704.5999999</v>
      </c>
      <c r="BL68" s="91">
        <v>2078381704.5999999</v>
      </c>
      <c r="BM68" s="91">
        <v>2078381704.5999999</v>
      </c>
      <c r="BN68" s="91">
        <v>2078381704.5999999</v>
      </c>
      <c r="BO68" s="91">
        <v>2078381704.5999999</v>
      </c>
      <c r="BP68" s="91">
        <v>2078381704.5999999</v>
      </c>
      <c r="BQ68" s="91">
        <v>2078381704.5999999</v>
      </c>
      <c r="BR68" s="91">
        <v>2078381704.5999999</v>
      </c>
      <c r="BS68" s="91">
        <v>2078381704.5999999</v>
      </c>
      <c r="BT68" s="91">
        <v>2078381704.5999999</v>
      </c>
      <c r="BU68" s="91">
        <v>2078381704.5999999</v>
      </c>
      <c r="BV68" s="91">
        <v>2078381704.5999999</v>
      </c>
      <c r="BW68" s="91"/>
      <c r="BX68" s="91"/>
      <c r="BY68" s="91"/>
      <c r="BZ68" s="91"/>
      <c r="CA68" s="91"/>
      <c r="CB68" s="91"/>
    </row>
    <row r="69" spans="1:80" x14ac:dyDescent="0.25">
      <c r="A69" s="141" t="s">
        <v>673</v>
      </c>
      <c r="B69" s="91"/>
      <c r="C69" s="91">
        <v>42229140.560000002</v>
      </c>
      <c r="D69" s="91">
        <v>63841989.840000011</v>
      </c>
      <c r="E69" s="91">
        <v>75268267.890000001</v>
      </c>
      <c r="F69" s="91">
        <v>35759120.899999999</v>
      </c>
      <c r="G69" s="91">
        <v>28071105.729999997</v>
      </c>
      <c r="H69" s="91">
        <v>51637015.640000001</v>
      </c>
      <c r="I69" s="91">
        <v>36843428.780000001</v>
      </c>
      <c r="J69" s="91">
        <v>73671416.649999991</v>
      </c>
      <c r="K69" s="91">
        <v>39693478.550000004</v>
      </c>
      <c r="L69" s="91">
        <v>70897601.330000013</v>
      </c>
      <c r="M69" s="91">
        <v>29137726.68</v>
      </c>
      <c r="N69" s="91">
        <v>489803054.68999988</v>
      </c>
      <c r="O69" s="91">
        <v>90086781.349999994</v>
      </c>
      <c r="P69" s="91">
        <v>118362685.48999998</v>
      </c>
      <c r="Q69" s="91">
        <v>157696863.63</v>
      </c>
      <c r="R69" s="91">
        <v>90416944.11999999</v>
      </c>
      <c r="S69" s="91">
        <v>134454071.17000002</v>
      </c>
      <c r="T69" s="91">
        <v>86087143.51000002</v>
      </c>
      <c r="U69" s="91">
        <v>44470002.579999998</v>
      </c>
      <c r="V69" s="91">
        <v>56909120.540000007</v>
      </c>
      <c r="W69" s="91">
        <v>83517304.690000013</v>
      </c>
      <c r="X69" s="91">
        <v>53971489.76000002</v>
      </c>
      <c r="Y69" s="91">
        <v>39401096.13000001</v>
      </c>
      <c r="Z69" s="91">
        <v>326647953.01000005</v>
      </c>
      <c r="AA69" s="91">
        <v>53620040.530000001</v>
      </c>
      <c r="AB69" s="91">
        <v>80291624.420000002</v>
      </c>
      <c r="AC69" s="91">
        <v>62475146.760000005</v>
      </c>
      <c r="AD69" s="91">
        <v>239367723.81999993</v>
      </c>
      <c r="AE69" s="91">
        <v>322993774.06999999</v>
      </c>
      <c r="AF69" s="91">
        <v>403070005.63000005</v>
      </c>
      <c r="AG69" s="91">
        <v>65723300.960000001</v>
      </c>
      <c r="AH69" s="91">
        <v>72307741.280000001</v>
      </c>
      <c r="AI69" s="91">
        <v>77901743.360000029</v>
      </c>
      <c r="AJ69" s="91">
        <v>84968252.810000017</v>
      </c>
      <c r="AK69" s="91">
        <v>50720320.030000009</v>
      </c>
      <c r="AL69" s="91">
        <v>440146824.63000005</v>
      </c>
      <c r="AM69" s="91">
        <v>44673416.979999982</v>
      </c>
      <c r="AN69" s="91">
        <v>41728939.93999999</v>
      </c>
      <c r="AO69" s="91">
        <v>49339692.449999973</v>
      </c>
      <c r="AP69" s="91">
        <v>42654208.709999986</v>
      </c>
      <c r="AQ69" s="91">
        <v>164635197.56999996</v>
      </c>
      <c r="AR69" s="91">
        <v>125913573.78999995</v>
      </c>
      <c r="AS69" s="91">
        <v>72031213.109999985</v>
      </c>
      <c r="AT69" s="91">
        <v>42225093.799999982</v>
      </c>
      <c r="AU69" s="91">
        <v>177381664.81999996</v>
      </c>
      <c r="AV69" s="91">
        <v>49322547.419999972</v>
      </c>
      <c r="AW69" s="91">
        <v>50240281.279999986</v>
      </c>
      <c r="AX69" s="91">
        <v>668746800.49999988</v>
      </c>
      <c r="AY69" s="91">
        <v>70807865.920000032</v>
      </c>
      <c r="AZ69" s="91">
        <v>41981443.729999982</v>
      </c>
      <c r="BA69" s="91">
        <v>73485032.739999995</v>
      </c>
      <c r="BB69" s="91">
        <v>43293267.509999998</v>
      </c>
      <c r="BC69" s="91">
        <v>42885767.510000005</v>
      </c>
      <c r="BD69" s="91">
        <v>106470381.23999999</v>
      </c>
      <c r="BE69" s="91">
        <v>50040772.600000009</v>
      </c>
      <c r="BF69" s="91">
        <v>44036588.400000006</v>
      </c>
      <c r="BG69" s="91">
        <v>133723797.31</v>
      </c>
      <c r="BH69" s="91">
        <v>46187912.490000002</v>
      </c>
      <c r="BI69" s="91">
        <v>51375412.480000004</v>
      </c>
      <c r="BJ69" s="91">
        <v>562318098.92999995</v>
      </c>
      <c r="BK69" s="91">
        <v>48601095.600000009</v>
      </c>
      <c r="BL69" s="91">
        <v>42388931.440000013</v>
      </c>
      <c r="BM69" s="91">
        <v>42425803.660000011</v>
      </c>
      <c r="BN69" s="91">
        <v>41403228.360000007</v>
      </c>
      <c r="BO69" s="91">
        <v>41916403.360000007</v>
      </c>
      <c r="BP69" s="91">
        <v>42878341.370000005</v>
      </c>
      <c r="BQ69" s="91">
        <v>41932929.069999993</v>
      </c>
      <c r="BR69" s="91">
        <v>41888953.359999999</v>
      </c>
      <c r="BS69" s="91">
        <v>354922290.81999999</v>
      </c>
      <c r="BT69" s="91">
        <v>55041123.679999992</v>
      </c>
      <c r="BU69" s="91">
        <v>57001010.759999983</v>
      </c>
      <c r="BV69" s="91">
        <v>625402209.63999999</v>
      </c>
      <c r="BW69" s="91">
        <v>1036853347.2399998</v>
      </c>
      <c r="BX69" s="91">
        <v>1282021455.98</v>
      </c>
      <c r="BY69" s="91">
        <v>1953586498.3000002</v>
      </c>
      <c r="BZ69" s="91">
        <v>1528892630.3699994</v>
      </c>
      <c r="CA69" s="91">
        <v>1266606340.8600001</v>
      </c>
      <c r="CB69" s="91">
        <v>1435802321.1199999</v>
      </c>
    </row>
    <row r="70" spans="1:80" x14ac:dyDescent="0.25">
      <c r="A70" s="135" t="s">
        <v>716</v>
      </c>
      <c r="B70" s="152"/>
      <c r="C70" s="91">
        <v>-19503036.25</v>
      </c>
      <c r="D70" s="91">
        <v>-23005770.449999999</v>
      </c>
      <c r="E70" s="91">
        <v>-56372560.409999996</v>
      </c>
      <c r="F70" s="91">
        <v>-27200671.300000001</v>
      </c>
      <c r="G70" s="91">
        <v>-15648136.93</v>
      </c>
      <c r="H70" s="91">
        <v>-65934229.640000001</v>
      </c>
      <c r="I70" s="91">
        <v>-12905274.33</v>
      </c>
      <c r="J70" s="91">
        <v>-47348202.240000002</v>
      </c>
      <c r="K70" s="91">
        <v>-55727348.789999999</v>
      </c>
      <c r="L70" s="91">
        <v>-54825891.210000001</v>
      </c>
      <c r="M70" s="91">
        <v>-54989104.899999999</v>
      </c>
      <c r="N70" s="91">
        <v>-60992444.990000002</v>
      </c>
      <c r="O70" s="91">
        <v>-90086781.349999994</v>
      </c>
      <c r="P70" s="91">
        <v>-118362685.48999998</v>
      </c>
      <c r="Q70" s="91">
        <v>-157696863.63</v>
      </c>
      <c r="R70" s="91">
        <v>-90416944.11999999</v>
      </c>
      <c r="S70" s="91">
        <v>-134454071.17000002</v>
      </c>
      <c r="T70" s="91">
        <v>-86087143.51000002</v>
      </c>
      <c r="U70" s="91">
        <v>-44470002.579999998</v>
      </c>
      <c r="V70" s="91">
        <v>-56909120.540000007</v>
      </c>
      <c r="W70" s="91">
        <v>-83517304.690000013</v>
      </c>
      <c r="X70" s="91">
        <v>-53971489.76000002</v>
      </c>
      <c r="Y70" s="91">
        <v>-39401096.13000001</v>
      </c>
      <c r="Z70" s="91">
        <v>-326647953.01000005</v>
      </c>
      <c r="AA70" s="91">
        <v>-53620040.530000001</v>
      </c>
      <c r="AB70" s="91">
        <v>-80291624.420000002</v>
      </c>
      <c r="AC70" s="91">
        <v>-62475146.760000005</v>
      </c>
      <c r="AD70" s="91">
        <v>-239367723.81999993</v>
      </c>
      <c r="AE70" s="91">
        <v>-322993774.06999999</v>
      </c>
      <c r="AF70" s="91">
        <v>-403070005.63000005</v>
      </c>
      <c r="AG70" s="91">
        <v>-65723300.960000001</v>
      </c>
      <c r="AH70" s="91">
        <v>-72307741.280000001</v>
      </c>
      <c r="AI70" s="91">
        <v>-77901743.360000029</v>
      </c>
      <c r="AJ70" s="91">
        <v>-84968252.810000017</v>
      </c>
      <c r="AK70" s="91">
        <v>-50720320.030000009</v>
      </c>
      <c r="AL70" s="91">
        <v>-440146824.63000005</v>
      </c>
      <c r="AM70" s="91">
        <v>-44673416.979999982</v>
      </c>
      <c r="AN70" s="91">
        <v>-41728939.93999999</v>
      </c>
      <c r="AO70" s="91">
        <v>-49339692.449999973</v>
      </c>
      <c r="AP70" s="91">
        <v>-42654208.709999986</v>
      </c>
      <c r="AQ70" s="91">
        <v>-164635197.56999996</v>
      </c>
      <c r="AR70" s="91">
        <v>-125913573.78999995</v>
      </c>
      <c r="AS70" s="91">
        <v>-72031213.109999985</v>
      </c>
      <c r="AT70" s="91">
        <v>-42225093.799999982</v>
      </c>
      <c r="AU70" s="91">
        <v>-177381664.81999996</v>
      </c>
      <c r="AV70" s="91">
        <v>-49322547.419999972</v>
      </c>
      <c r="AW70" s="91">
        <v>-50240281.279999986</v>
      </c>
      <c r="AX70" s="91">
        <v>-668746800.49999988</v>
      </c>
      <c r="AY70" s="91">
        <v>-70807865.920000032</v>
      </c>
      <c r="AZ70" s="91">
        <v>-41981443.729999982</v>
      </c>
      <c r="BA70" s="91">
        <v>-73485032.739999995</v>
      </c>
      <c r="BB70" s="91">
        <v>-43293267.509999998</v>
      </c>
      <c r="BC70" s="91">
        <v>-42885767.510000005</v>
      </c>
      <c r="BD70" s="91">
        <v>-106470381.23999999</v>
      </c>
      <c r="BE70" s="91">
        <v>-50040772.600000009</v>
      </c>
      <c r="BF70" s="91">
        <v>-44036588.400000006</v>
      </c>
      <c r="BG70" s="91">
        <v>-133723797.31</v>
      </c>
      <c r="BH70" s="91">
        <v>-46187912.490000002</v>
      </c>
      <c r="BI70" s="91">
        <v>-51375412.480000004</v>
      </c>
      <c r="BJ70" s="91">
        <v>-562318098.92999995</v>
      </c>
      <c r="BK70" s="91">
        <v>-48601095.600000009</v>
      </c>
      <c r="BL70" s="91">
        <v>-42388931.440000013</v>
      </c>
      <c r="BM70" s="91">
        <v>-42425803.660000011</v>
      </c>
      <c r="BN70" s="91">
        <v>-41403228.360000007</v>
      </c>
      <c r="BO70" s="91">
        <v>-41916403.360000007</v>
      </c>
      <c r="BP70" s="91">
        <v>-42878341.370000005</v>
      </c>
      <c r="BQ70" s="91">
        <v>-41932929.069999993</v>
      </c>
      <c r="BR70" s="91">
        <v>-41888953.359999999</v>
      </c>
      <c r="BS70" s="91">
        <v>-354922290.81999999</v>
      </c>
      <c r="BT70" s="91">
        <v>-55041123.679999992</v>
      </c>
      <c r="BU70" s="91">
        <v>-57001010.759999983</v>
      </c>
      <c r="BV70" s="91">
        <v>-625402209.63999999</v>
      </c>
      <c r="BW70" s="91">
        <v>-494452671.44</v>
      </c>
      <c r="BX70" s="91">
        <v>-1282021455.98</v>
      </c>
      <c r="BY70" s="91">
        <v>-1953586498.3000002</v>
      </c>
      <c r="BZ70" s="91">
        <v>-1528892630.3699994</v>
      </c>
      <c r="CA70" s="91">
        <v>-1266606340.8600001</v>
      </c>
      <c r="CB70" s="91">
        <v>-1435802321.1199999</v>
      </c>
    </row>
    <row r="71" spans="1:80" x14ac:dyDescent="0.25">
      <c r="A71" s="135" t="s">
        <v>641</v>
      </c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  <c r="BI71" s="137"/>
      <c r="BJ71" s="137"/>
      <c r="BK71" s="137"/>
      <c r="BL71" s="137"/>
      <c r="BM71" s="137"/>
      <c r="BN71" s="137"/>
      <c r="BO71" s="137"/>
      <c r="BP71" s="137"/>
      <c r="BQ71" s="137"/>
      <c r="BR71" s="137"/>
      <c r="BS71" s="137"/>
      <c r="BT71" s="137"/>
      <c r="BU71" s="137"/>
      <c r="BV71" s="137"/>
      <c r="BW71" s="91">
        <v>0</v>
      </c>
      <c r="BX71" s="91">
        <v>0</v>
      </c>
      <c r="BY71" s="91">
        <v>0</v>
      </c>
      <c r="BZ71" s="91">
        <v>0</v>
      </c>
      <c r="CA71" s="91">
        <v>0</v>
      </c>
      <c r="CB71" s="91">
        <v>0</v>
      </c>
    </row>
    <row r="72" spans="1:80" x14ac:dyDescent="0.25">
      <c r="A72" s="138" t="s">
        <v>314</v>
      </c>
      <c r="B72" s="139">
        <v>1535981028.8</v>
      </c>
      <c r="C72" s="140">
        <v>1558707133.1099999</v>
      </c>
      <c r="D72" s="140">
        <v>1599543352.5</v>
      </c>
      <c r="E72" s="140">
        <v>1618439059.98</v>
      </c>
      <c r="F72" s="140">
        <v>1626997509.5799999</v>
      </c>
      <c r="G72" s="140">
        <v>1639420478.3800001</v>
      </c>
      <c r="H72" s="140">
        <v>1625123264.3800001</v>
      </c>
      <c r="I72" s="140">
        <v>1649061418.8299999</v>
      </c>
      <c r="J72" s="140">
        <v>1675384633.24</v>
      </c>
      <c r="K72" s="140">
        <v>1659350763</v>
      </c>
      <c r="L72" s="140">
        <v>1675422473.1199999</v>
      </c>
      <c r="M72" s="140">
        <v>1649571094.9000001</v>
      </c>
      <c r="N72" s="140">
        <v>2078381704.5999999</v>
      </c>
      <c r="O72" s="140">
        <v>2078381704.5999999</v>
      </c>
      <c r="P72" s="140">
        <v>2078381704.5999999</v>
      </c>
      <c r="Q72" s="140">
        <v>2078381704.5999999</v>
      </c>
      <c r="R72" s="140">
        <v>2078381704.5999999</v>
      </c>
      <c r="S72" s="140">
        <v>2078381704.5999999</v>
      </c>
      <c r="T72" s="140">
        <v>2078381704.5999999</v>
      </c>
      <c r="U72" s="140">
        <v>2078381704.5999999</v>
      </c>
      <c r="V72" s="140">
        <v>2078381704.5999999</v>
      </c>
      <c r="W72" s="140">
        <v>2078381704.5999999</v>
      </c>
      <c r="X72" s="140">
        <v>2078381704.5999999</v>
      </c>
      <c r="Y72" s="140">
        <v>2078381704.5999999</v>
      </c>
      <c r="Z72" s="140">
        <v>2078381704.5999999</v>
      </c>
      <c r="AA72" s="140">
        <v>2078381704.5999999</v>
      </c>
      <c r="AB72" s="140">
        <v>2078381704.5999999</v>
      </c>
      <c r="AC72" s="140">
        <v>2078381704.5999999</v>
      </c>
      <c r="AD72" s="140">
        <v>2078381704.5999999</v>
      </c>
      <c r="AE72" s="140">
        <v>2078381704.5999999</v>
      </c>
      <c r="AF72" s="140">
        <v>2078381704.5999999</v>
      </c>
      <c r="AG72" s="140">
        <v>2078381704.5999999</v>
      </c>
      <c r="AH72" s="140">
        <v>2078381704.5999999</v>
      </c>
      <c r="AI72" s="140">
        <v>2078381704.5999999</v>
      </c>
      <c r="AJ72" s="140">
        <v>2078381704.5999999</v>
      </c>
      <c r="AK72" s="140">
        <v>2078381704.5999999</v>
      </c>
      <c r="AL72" s="140">
        <v>2078381704.5999999</v>
      </c>
      <c r="AM72" s="140">
        <v>2078381704.5999999</v>
      </c>
      <c r="AN72" s="140">
        <v>2078381704.5999999</v>
      </c>
      <c r="AO72" s="140">
        <v>2078381704.5999999</v>
      </c>
      <c r="AP72" s="140">
        <v>2078381704.5999999</v>
      </c>
      <c r="AQ72" s="140">
        <v>2078381704.5999999</v>
      </c>
      <c r="AR72" s="140">
        <v>2078381704.5999999</v>
      </c>
      <c r="AS72" s="140">
        <v>2078381704.5999999</v>
      </c>
      <c r="AT72" s="140">
        <v>2078381704.5999999</v>
      </c>
      <c r="AU72" s="140">
        <v>2078381704.5999999</v>
      </c>
      <c r="AV72" s="140">
        <v>2078381704.5999999</v>
      </c>
      <c r="AW72" s="140">
        <v>2078381704.5999999</v>
      </c>
      <c r="AX72" s="140">
        <v>2078381704.5999999</v>
      </c>
      <c r="AY72" s="140">
        <v>2078381704.5999999</v>
      </c>
      <c r="AZ72" s="140">
        <v>2078381704.5999999</v>
      </c>
      <c r="BA72" s="140">
        <v>2078381704.5999999</v>
      </c>
      <c r="BB72" s="140">
        <v>2078381704.5999999</v>
      </c>
      <c r="BC72" s="140">
        <v>2078381704.5999999</v>
      </c>
      <c r="BD72" s="140">
        <v>2078381704.5999999</v>
      </c>
      <c r="BE72" s="140">
        <v>2078381704.5999999</v>
      </c>
      <c r="BF72" s="140">
        <v>2078381704.5999999</v>
      </c>
      <c r="BG72" s="140">
        <v>2078381704.5999999</v>
      </c>
      <c r="BH72" s="140">
        <v>2078381704.5999999</v>
      </c>
      <c r="BI72" s="140">
        <v>2078381704.5999999</v>
      </c>
      <c r="BJ72" s="140">
        <v>2078381704.5999999</v>
      </c>
      <c r="BK72" s="140">
        <v>2078381704.5999999</v>
      </c>
      <c r="BL72" s="140">
        <v>2078381704.5999999</v>
      </c>
      <c r="BM72" s="140">
        <v>2078381704.5999999</v>
      </c>
      <c r="BN72" s="140">
        <v>2078381704.5999999</v>
      </c>
      <c r="BO72" s="140">
        <v>2078381704.5999999</v>
      </c>
      <c r="BP72" s="140">
        <v>2078381704.5999999</v>
      </c>
      <c r="BQ72" s="140">
        <v>2078381704.5999999</v>
      </c>
      <c r="BR72" s="140">
        <v>2078381704.5999999</v>
      </c>
      <c r="BS72" s="140">
        <v>2078381704.5999999</v>
      </c>
      <c r="BT72" s="140">
        <v>2078381704.5999999</v>
      </c>
      <c r="BU72" s="140">
        <v>2078381704.5999999</v>
      </c>
      <c r="BV72" s="140">
        <v>2078381704.5999999</v>
      </c>
      <c r="BW72" s="140">
        <v>542400675.79999995</v>
      </c>
      <c r="BX72" s="140">
        <v>0</v>
      </c>
      <c r="BY72" s="140">
        <v>0</v>
      </c>
      <c r="BZ72" s="140">
        <v>0</v>
      </c>
      <c r="CA72" s="140">
        <v>0</v>
      </c>
      <c r="CB72" s="140">
        <v>0</v>
      </c>
    </row>
    <row r="73" spans="1:80" x14ac:dyDescent="0.25">
      <c r="A73" s="135" t="s">
        <v>703</v>
      </c>
      <c r="B73" s="91">
        <v>0</v>
      </c>
      <c r="C73" s="91">
        <v>0</v>
      </c>
      <c r="D73" s="91">
        <v>0</v>
      </c>
      <c r="E73" s="91">
        <v>0</v>
      </c>
      <c r="F73" s="91">
        <v>0</v>
      </c>
      <c r="G73" s="91">
        <v>0</v>
      </c>
      <c r="H73" s="91">
        <v>0</v>
      </c>
      <c r="I73" s="91">
        <v>0</v>
      </c>
      <c r="J73" s="91">
        <v>0</v>
      </c>
      <c r="K73" s="91">
        <v>0</v>
      </c>
      <c r="L73" s="91">
        <v>0</v>
      </c>
      <c r="M73" s="91">
        <v>0</v>
      </c>
      <c r="N73" s="91">
        <v>0</v>
      </c>
      <c r="O73" s="91">
        <v>0</v>
      </c>
      <c r="P73" s="91">
        <v>0</v>
      </c>
      <c r="Q73" s="91">
        <v>0</v>
      </c>
      <c r="R73" s="91">
        <v>0</v>
      </c>
      <c r="S73" s="91">
        <v>0</v>
      </c>
      <c r="T73" s="91">
        <v>0</v>
      </c>
      <c r="U73" s="91">
        <v>0</v>
      </c>
      <c r="V73" s="91">
        <v>0</v>
      </c>
      <c r="W73" s="91">
        <v>0</v>
      </c>
      <c r="X73" s="91">
        <v>0</v>
      </c>
      <c r="Y73" s="91">
        <v>0</v>
      </c>
      <c r="Z73" s="91">
        <v>0</v>
      </c>
      <c r="AA73" s="91">
        <v>0</v>
      </c>
      <c r="AB73" s="91">
        <v>0</v>
      </c>
      <c r="AC73" s="91">
        <v>0</v>
      </c>
      <c r="AD73" s="91">
        <v>0</v>
      </c>
      <c r="AE73" s="91">
        <v>0</v>
      </c>
      <c r="AF73" s="91">
        <v>0</v>
      </c>
      <c r="AG73" s="91">
        <v>0</v>
      </c>
      <c r="AH73" s="91">
        <v>0</v>
      </c>
      <c r="AI73" s="91">
        <v>0</v>
      </c>
      <c r="AJ73" s="91">
        <v>0</v>
      </c>
      <c r="AK73" s="91">
        <v>0</v>
      </c>
      <c r="AL73" s="91">
        <v>0</v>
      </c>
      <c r="AM73" s="91">
        <v>0</v>
      </c>
      <c r="AN73" s="91">
        <v>0</v>
      </c>
      <c r="AO73" s="91">
        <v>0</v>
      </c>
      <c r="AP73" s="91">
        <v>0</v>
      </c>
      <c r="AQ73" s="91">
        <v>0</v>
      </c>
      <c r="AR73" s="91">
        <v>0</v>
      </c>
      <c r="AS73" s="91">
        <v>0</v>
      </c>
      <c r="AT73" s="91">
        <v>0</v>
      </c>
      <c r="AU73" s="91">
        <v>0</v>
      </c>
      <c r="AV73" s="91">
        <v>0</v>
      </c>
      <c r="AW73" s="91">
        <v>0</v>
      </c>
      <c r="AX73" s="91">
        <v>0</v>
      </c>
      <c r="AY73" s="91">
        <v>0</v>
      </c>
      <c r="AZ73" s="91">
        <v>0</v>
      </c>
      <c r="BA73" s="91">
        <v>0</v>
      </c>
      <c r="BB73" s="91">
        <v>0</v>
      </c>
      <c r="BC73" s="91">
        <v>0</v>
      </c>
      <c r="BD73" s="91">
        <v>0</v>
      </c>
      <c r="BE73" s="91">
        <v>0</v>
      </c>
      <c r="BF73" s="91">
        <v>0</v>
      </c>
      <c r="BG73" s="91">
        <v>0</v>
      </c>
      <c r="BH73" s="91">
        <v>0</v>
      </c>
      <c r="BI73" s="91">
        <v>0</v>
      </c>
      <c r="BJ73" s="91">
        <v>0</v>
      </c>
      <c r="BK73" s="91">
        <v>0</v>
      </c>
      <c r="BL73" s="91">
        <v>0</v>
      </c>
      <c r="BM73" s="91">
        <v>0</v>
      </c>
      <c r="BN73" s="91">
        <v>0</v>
      </c>
      <c r="BO73" s="91">
        <v>0</v>
      </c>
      <c r="BP73" s="91">
        <v>0</v>
      </c>
      <c r="BQ73" s="91">
        <v>0</v>
      </c>
      <c r="BR73" s="91">
        <v>0</v>
      </c>
      <c r="BS73" s="91">
        <v>0</v>
      </c>
      <c r="BT73" s="91">
        <v>0</v>
      </c>
      <c r="BU73" s="91">
        <v>0</v>
      </c>
      <c r="BV73" s="91">
        <v>0</v>
      </c>
      <c r="BW73" s="91"/>
      <c r="BX73" s="91"/>
      <c r="BY73" s="91"/>
      <c r="BZ73" s="91"/>
      <c r="CA73" s="91"/>
      <c r="CB73" s="91"/>
    </row>
    <row r="74" spans="1:80" x14ac:dyDescent="0.25">
      <c r="A74" s="135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</row>
    <row r="75" spans="1:80" x14ac:dyDescent="0.25">
      <c r="A75" s="132">
        <v>1070000</v>
      </c>
      <c r="B75" s="133" t="s">
        <v>717</v>
      </c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  <c r="AY75" s="144"/>
      <c r="AZ75" s="144"/>
      <c r="BA75" s="144"/>
      <c r="BB75" s="144"/>
      <c r="BC75" s="144"/>
      <c r="BD75" s="144"/>
      <c r="BE75" s="144"/>
      <c r="BF75" s="144"/>
      <c r="BG75" s="144"/>
      <c r="BH75" s="144"/>
      <c r="BI75" s="144"/>
      <c r="BJ75" s="144"/>
      <c r="BK75" s="144"/>
      <c r="BL75" s="144"/>
      <c r="BM75" s="144"/>
      <c r="BN75" s="144"/>
      <c r="BO75" s="144"/>
      <c r="BP75" s="144"/>
      <c r="BQ75" s="144"/>
      <c r="BR75" s="144"/>
      <c r="BS75" s="144"/>
      <c r="BT75" s="144"/>
      <c r="BU75" s="144"/>
      <c r="BV75" s="144"/>
      <c r="BW75" s="144"/>
      <c r="BX75" s="144"/>
      <c r="BY75" s="144"/>
      <c r="BZ75" s="144"/>
      <c r="CA75" s="144"/>
      <c r="CB75" s="144"/>
    </row>
    <row r="76" spans="1:80" x14ac:dyDescent="0.25">
      <c r="A76" s="135" t="s">
        <v>701</v>
      </c>
      <c r="B76" s="91"/>
      <c r="C76" s="91">
        <v>894768621.66999996</v>
      </c>
      <c r="D76" s="91">
        <v>922778122.98000002</v>
      </c>
      <c r="E76" s="91">
        <v>925379876.38999999</v>
      </c>
      <c r="F76" s="91">
        <v>949370617.48000002</v>
      </c>
      <c r="G76" s="91">
        <v>1002657647.66</v>
      </c>
      <c r="H76" s="91">
        <v>1079336505.8699999</v>
      </c>
      <c r="I76" s="91">
        <v>1123863394.21</v>
      </c>
      <c r="J76" s="91">
        <v>1186787043.3099999</v>
      </c>
      <c r="K76" s="91">
        <v>1221328634.6800001</v>
      </c>
      <c r="L76" s="91">
        <v>1264523215.3900001</v>
      </c>
      <c r="M76" s="91">
        <v>1274279141.9100001</v>
      </c>
      <c r="N76" s="91">
        <v>1346699933.4300001</v>
      </c>
      <c r="O76" s="91">
        <v>1093242214.55</v>
      </c>
      <c r="P76" s="91">
        <v>1075851307.02</v>
      </c>
      <c r="Q76" s="91">
        <v>1050903351.37</v>
      </c>
      <c r="R76" s="91">
        <v>1007196087.26</v>
      </c>
      <c r="S76" s="91">
        <v>1024366866.27</v>
      </c>
      <c r="T76" s="91">
        <v>1016462767.48</v>
      </c>
      <c r="U76" s="91">
        <v>1077860241.52</v>
      </c>
      <c r="V76" s="91">
        <v>1141812709.1800001</v>
      </c>
      <c r="W76" s="91">
        <v>1191970969.77</v>
      </c>
      <c r="X76" s="91">
        <v>1201453522.54</v>
      </c>
      <c r="Y76" s="91">
        <v>1254488098.9400001</v>
      </c>
      <c r="Z76" s="91">
        <v>1309546832.8699999</v>
      </c>
      <c r="AA76" s="91">
        <v>1082288904.1300001</v>
      </c>
      <c r="AB76" s="91">
        <v>1214318497.9300001</v>
      </c>
      <c r="AC76" s="91">
        <v>1262739751.25</v>
      </c>
      <c r="AD76" s="91">
        <v>1343231884.01</v>
      </c>
      <c r="AE76" s="91">
        <v>1234133481.72</v>
      </c>
      <c r="AF76" s="91">
        <v>1049240158.98</v>
      </c>
      <c r="AG76" s="91">
        <v>826404685.28999996</v>
      </c>
      <c r="AH76" s="91">
        <v>945656796.55999994</v>
      </c>
      <c r="AI76" s="91">
        <v>974098326.90999997</v>
      </c>
      <c r="AJ76" s="91">
        <v>989658225.41999996</v>
      </c>
      <c r="AK76" s="91">
        <v>996139255.25</v>
      </c>
      <c r="AL76" s="91">
        <v>1026714721.87</v>
      </c>
      <c r="AM76" s="91">
        <v>711966473.15999997</v>
      </c>
      <c r="AN76" s="91">
        <v>792331646.08000004</v>
      </c>
      <c r="AO76" s="91">
        <v>876907147.63999999</v>
      </c>
      <c r="AP76" s="91">
        <v>962806581.39999998</v>
      </c>
      <c r="AQ76" s="91">
        <v>1045157896.1</v>
      </c>
      <c r="AR76" s="91">
        <v>1001055629.86</v>
      </c>
      <c r="AS76" s="91">
        <v>1077823667.97</v>
      </c>
      <c r="AT76" s="91">
        <v>1167978449.9100001</v>
      </c>
      <c r="AU76" s="91">
        <v>1226638364.5999999</v>
      </c>
      <c r="AV76" s="91">
        <v>1168290441.9300001</v>
      </c>
      <c r="AW76" s="91">
        <v>1231528789.3900001</v>
      </c>
      <c r="AX76" s="91">
        <v>1292429818.5799999</v>
      </c>
      <c r="AY76" s="91">
        <v>758045638.55999994</v>
      </c>
      <c r="AZ76" s="91">
        <v>833590851.20000005</v>
      </c>
      <c r="BA76" s="91">
        <v>934627966.5</v>
      </c>
      <c r="BB76" s="91">
        <v>1020573439.6799999</v>
      </c>
      <c r="BC76" s="91">
        <v>1107970933.51</v>
      </c>
      <c r="BD76" s="91">
        <v>1186556469.9300001</v>
      </c>
      <c r="BE76" s="91">
        <v>1263893025.2</v>
      </c>
      <c r="BF76" s="91">
        <v>1390583967.23</v>
      </c>
      <c r="BG76" s="91">
        <v>1465550230.0799999</v>
      </c>
      <c r="BH76" s="91">
        <v>1452357640.6300001</v>
      </c>
      <c r="BI76" s="91">
        <v>1533480233.1800001</v>
      </c>
      <c r="BJ76" s="91">
        <v>1609346676.8900001</v>
      </c>
      <c r="BK76" s="91">
        <v>1164889579.95</v>
      </c>
      <c r="BL76" s="91">
        <v>1258012278.02</v>
      </c>
      <c r="BM76" s="91">
        <v>1357727145.55</v>
      </c>
      <c r="BN76" s="91">
        <v>1465238622.75</v>
      </c>
      <c r="BO76" s="91">
        <v>1547571913.5999999</v>
      </c>
      <c r="BP76" s="91">
        <v>1630343970.48</v>
      </c>
      <c r="BQ76" s="91">
        <v>1768474886.48</v>
      </c>
      <c r="BR76" s="91">
        <v>1885702087.46</v>
      </c>
      <c r="BS76" s="91">
        <v>1967890848.5799999</v>
      </c>
      <c r="BT76" s="91">
        <v>1750618926.77</v>
      </c>
      <c r="BU76" s="91">
        <v>1839222498.21</v>
      </c>
      <c r="BV76" s="91">
        <v>1919788076.8900001</v>
      </c>
      <c r="BW76" s="91"/>
      <c r="BX76" s="91"/>
      <c r="BY76" s="91"/>
      <c r="BZ76" s="91"/>
      <c r="CA76" s="91"/>
      <c r="CB76" s="91"/>
    </row>
    <row r="77" spans="1:80" x14ac:dyDescent="0.25">
      <c r="A77" s="135" t="s">
        <v>718</v>
      </c>
      <c r="B77" s="153"/>
      <c r="C77" s="147">
        <v>70434925.470000014</v>
      </c>
      <c r="D77" s="147">
        <v>66530809.560000002</v>
      </c>
      <c r="E77" s="147">
        <v>99399255.260000005</v>
      </c>
      <c r="F77" s="147">
        <v>89060995.959999993</v>
      </c>
      <c r="G77" s="147">
        <v>104866654.12</v>
      </c>
      <c r="H77" s="147">
        <v>96824275.49000001</v>
      </c>
      <c r="I77" s="147">
        <v>99348570.719999999</v>
      </c>
      <c r="J77" s="147">
        <v>112211837.96000001</v>
      </c>
      <c r="K77" s="147">
        <v>82936114.700000003</v>
      </c>
      <c r="L77" s="147">
        <v>80747418.340000004</v>
      </c>
      <c r="M77" s="147">
        <v>101600258.08</v>
      </c>
      <c r="N77" s="147">
        <v>236398010.66999999</v>
      </c>
      <c r="O77" s="147">
        <v>78460197.810000002</v>
      </c>
      <c r="P77" s="147">
        <v>93544264.709999993</v>
      </c>
      <c r="Q77" s="147">
        <v>114119134.39</v>
      </c>
      <c r="R77" s="147">
        <v>107717258</v>
      </c>
      <c r="S77" s="147">
        <v>126679507.25</v>
      </c>
      <c r="T77" s="147">
        <v>148414152.42000002</v>
      </c>
      <c r="U77" s="147">
        <v>108752005.11</v>
      </c>
      <c r="V77" s="147">
        <v>107995240.20999999</v>
      </c>
      <c r="W77" s="147">
        <v>93196296.49000001</v>
      </c>
      <c r="X77" s="147">
        <v>107202505.19</v>
      </c>
      <c r="Y77" s="147">
        <v>95195232.399999991</v>
      </c>
      <c r="Z77" s="147">
        <v>100023615.74000001</v>
      </c>
      <c r="AA77" s="147">
        <v>185787278.73000002</v>
      </c>
      <c r="AB77" s="147">
        <v>134850522.13999999</v>
      </c>
      <c r="AC77" s="147">
        <v>143104923.88000003</v>
      </c>
      <c r="AD77" s="147">
        <v>130406965.92999999</v>
      </c>
      <c r="AE77" s="147">
        <v>138238095.73000002</v>
      </c>
      <c r="AF77" s="147">
        <v>180374729.08000001</v>
      </c>
      <c r="AG77" s="147">
        <v>185113056.63</v>
      </c>
      <c r="AH77" s="147">
        <v>100886916.03</v>
      </c>
      <c r="AI77" s="147">
        <v>94099286.269999996</v>
      </c>
      <c r="AJ77" s="147">
        <v>91586927.039999992</v>
      </c>
      <c r="AK77" s="147">
        <v>81433431.049999997</v>
      </c>
      <c r="AL77" s="147">
        <v>125540398.52000001</v>
      </c>
      <c r="AM77" s="147">
        <v>125176582.54000001</v>
      </c>
      <c r="AN77" s="147">
        <v>126442434.14</v>
      </c>
      <c r="AO77" s="147">
        <v>135377118.84999999</v>
      </c>
      <c r="AP77" s="147">
        <v>125143516.05</v>
      </c>
      <c r="AQ77" s="147">
        <v>120670923.97</v>
      </c>
      <c r="AR77" s="147">
        <v>202819604.53999999</v>
      </c>
      <c r="AS77" s="147">
        <v>162323987.69</v>
      </c>
      <c r="AT77" s="147">
        <v>101023001.13</v>
      </c>
      <c r="AU77" s="147">
        <v>119671734.78999999</v>
      </c>
      <c r="AV77" s="147">
        <v>112698887.52</v>
      </c>
      <c r="AW77" s="147">
        <v>111279303.11</v>
      </c>
      <c r="AX77" s="147">
        <v>134500612.30000001</v>
      </c>
      <c r="AY77" s="147">
        <v>146483016.06</v>
      </c>
      <c r="AZ77" s="147">
        <v>143148496.53</v>
      </c>
      <c r="BA77" s="147">
        <v>159560443.42000002</v>
      </c>
      <c r="BB77" s="147">
        <v>130820698.83999999</v>
      </c>
      <c r="BC77" s="147">
        <v>121601241.43000001</v>
      </c>
      <c r="BD77" s="147">
        <v>183936874.01000002</v>
      </c>
      <c r="BE77" s="147">
        <v>176861652.13</v>
      </c>
      <c r="BF77" s="147">
        <v>119132788.75</v>
      </c>
      <c r="BG77" s="147">
        <v>121161145.36</v>
      </c>
      <c r="BH77" s="147">
        <v>127440442.54000001</v>
      </c>
      <c r="BI77" s="147">
        <v>127371793.69</v>
      </c>
      <c r="BJ77" s="147">
        <v>117990939.49000001</v>
      </c>
      <c r="BK77" s="147">
        <v>141853731.16999999</v>
      </c>
      <c r="BL77" s="147">
        <v>142233736.47</v>
      </c>
      <c r="BM77" s="147">
        <v>150067218.35999998</v>
      </c>
      <c r="BN77" s="147">
        <v>123866456.70999999</v>
      </c>
      <c r="BO77" s="147">
        <v>124818397.73999999</v>
      </c>
      <c r="BP77" s="147">
        <v>181139194.87</v>
      </c>
      <c r="BQ77" s="147">
        <v>159290067.55000001</v>
      </c>
      <c r="BR77" s="147">
        <v>124207651.98</v>
      </c>
      <c r="BS77" s="147">
        <v>137780306.50999999</v>
      </c>
      <c r="BT77" s="147">
        <v>143774632.61999997</v>
      </c>
      <c r="BU77" s="147">
        <v>137696526.94</v>
      </c>
      <c r="BV77" s="147">
        <v>158274704.41</v>
      </c>
      <c r="BW77" s="91">
        <v>1240359126.3300002</v>
      </c>
      <c r="BX77" s="91">
        <v>1281299409.72</v>
      </c>
      <c r="BY77" s="91">
        <v>1591422531.0299997</v>
      </c>
      <c r="BZ77" s="91">
        <v>1577127706.6299996</v>
      </c>
      <c r="CA77" s="91">
        <v>1675509532.25</v>
      </c>
      <c r="CB77" s="91">
        <v>1725002625.3300002</v>
      </c>
    </row>
    <row r="78" spans="1:80" x14ac:dyDescent="0.25">
      <c r="A78" s="135" t="s">
        <v>719</v>
      </c>
      <c r="B78" s="154"/>
      <c r="C78" s="155">
        <v>0</v>
      </c>
      <c r="D78" s="155">
        <v>-6506.53</v>
      </c>
      <c r="E78" s="155">
        <v>-1028.27</v>
      </c>
      <c r="F78" s="155">
        <v>-3400</v>
      </c>
      <c r="G78" s="155">
        <v>-2161.9499999999998</v>
      </c>
      <c r="H78" s="155">
        <v>-224.86999999999998</v>
      </c>
      <c r="I78" s="155">
        <v>-1117.7200000000012</v>
      </c>
      <c r="J78" s="156">
        <v>-307595.43</v>
      </c>
      <c r="K78" s="156">
        <v>-1312.1100000000151</v>
      </c>
      <c r="L78" s="156">
        <v>0</v>
      </c>
      <c r="M78" s="156">
        <v>-3184.06</v>
      </c>
      <c r="N78" s="156">
        <v>-38822.82</v>
      </c>
      <c r="O78" s="156">
        <v>0</v>
      </c>
      <c r="P78" s="156">
        <v>0</v>
      </c>
      <c r="Q78" s="156">
        <v>0</v>
      </c>
      <c r="R78" s="156">
        <v>0</v>
      </c>
      <c r="S78" s="156">
        <v>0</v>
      </c>
      <c r="T78" s="156">
        <v>0</v>
      </c>
      <c r="U78" s="156">
        <v>0</v>
      </c>
      <c r="V78" s="156">
        <v>0</v>
      </c>
      <c r="W78" s="156">
        <v>0</v>
      </c>
      <c r="X78" s="156">
        <v>0</v>
      </c>
      <c r="Y78" s="156">
        <v>0</v>
      </c>
      <c r="Z78" s="156">
        <v>0</v>
      </c>
      <c r="AA78" s="156">
        <v>0</v>
      </c>
      <c r="AB78" s="156">
        <v>0</v>
      </c>
      <c r="AC78" s="156">
        <v>0</v>
      </c>
      <c r="AD78" s="156">
        <v>0</v>
      </c>
      <c r="AE78" s="156">
        <v>0</v>
      </c>
      <c r="AF78" s="156">
        <v>0</v>
      </c>
      <c r="AG78" s="156">
        <v>0</v>
      </c>
      <c r="AH78" s="156">
        <v>0</v>
      </c>
      <c r="AI78" s="156">
        <v>0</v>
      </c>
      <c r="AJ78" s="156">
        <v>0</v>
      </c>
      <c r="AK78" s="156">
        <v>0</v>
      </c>
      <c r="AL78" s="156">
        <v>0</v>
      </c>
      <c r="AM78" s="156">
        <v>0</v>
      </c>
      <c r="AN78" s="156">
        <v>0</v>
      </c>
      <c r="AO78" s="156">
        <v>0</v>
      </c>
      <c r="AP78" s="156">
        <v>0</v>
      </c>
      <c r="AQ78" s="156">
        <v>0</v>
      </c>
      <c r="AR78" s="156">
        <v>0</v>
      </c>
      <c r="AS78" s="156">
        <v>0</v>
      </c>
      <c r="AT78" s="156">
        <v>0</v>
      </c>
      <c r="AU78" s="156">
        <v>0</v>
      </c>
      <c r="AV78" s="156">
        <v>0</v>
      </c>
      <c r="AW78" s="156">
        <v>0</v>
      </c>
      <c r="AX78" s="156">
        <v>0</v>
      </c>
      <c r="AY78" s="156">
        <v>0</v>
      </c>
      <c r="AZ78" s="156">
        <v>0</v>
      </c>
      <c r="BA78" s="156">
        <v>0</v>
      </c>
      <c r="BB78" s="156">
        <v>0</v>
      </c>
      <c r="BC78" s="156">
        <v>0</v>
      </c>
      <c r="BD78" s="156">
        <v>0</v>
      </c>
      <c r="BE78" s="156">
        <v>0</v>
      </c>
      <c r="BF78" s="156">
        <v>0</v>
      </c>
      <c r="BG78" s="156">
        <v>0</v>
      </c>
      <c r="BH78" s="156">
        <v>0</v>
      </c>
      <c r="BI78" s="156">
        <v>0</v>
      </c>
      <c r="BJ78" s="156">
        <v>0</v>
      </c>
      <c r="BK78" s="156">
        <v>0</v>
      </c>
      <c r="BL78" s="156">
        <v>0</v>
      </c>
      <c r="BM78" s="156">
        <v>0</v>
      </c>
      <c r="BN78" s="156">
        <v>0</v>
      </c>
      <c r="BO78" s="156">
        <v>0</v>
      </c>
      <c r="BP78" s="156">
        <v>0</v>
      </c>
      <c r="BQ78" s="156">
        <v>0</v>
      </c>
      <c r="BR78" s="156">
        <v>0</v>
      </c>
      <c r="BS78" s="156">
        <v>0</v>
      </c>
      <c r="BT78" s="156">
        <v>0</v>
      </c>
      <c r="BU78" s="156">
        <v>0</v>
      </c>
      <c r="BV78" s="156">
        <v>0</v>
      </c>
      <c r="BW78" s="91">
        <v>-365353.76</v>
      </c>
      <c r="BX78" s="91">
        <v>0</v>
      </c>
      <c r="BY78" s="91">
        <v>0</v>
      </c>
      <c r="BZ78" s="91">
        <v>0</v>
      </c>
      <c r="CA78" s="91">
        <v>0</v>
      </c>
      <c r="CB78" s="91">
        <v>0</v>
      </c>
    </row>
    <row r="79" spans="1:80" x14ac:dyDescent="0.25">
      <c r="A79" s="135" t="s">
        <v>720</v>
      </c>
      <c r="B79" s="154"/>
      <c r="C79" s="154">
        <v>-42229140.560000002</v>
      </c>
      <c r="D79" s="154">
        <v>-63841989.840000011</v>
      </c>
      <c r="E79" s="154">
        <v>-75268267.890000001</v>
      </c>
      <c r="F79" s="154">
        <v>-35759120.899999999</v>
      </c>
      <c r="G79" s="154">
        <v>-28071105.729999997</v>
      </c>
      <c r="H79" s="154">
        <v>-51637015.640000001</v>
      </c>
      <c r="I79" s="154">
        <v>-36843428.780000001</v>
      </c>
      <c r="J79" s="154">
        <v>-73671416.649999991</v>
      </c>
      <c r="K79" s="154">
        <v>-39693478.550000004</v>
      </c>
      <c r="L79" s="154">
        <v>-70897601.330000013</v>
      </c>
      <c r="M79" s="154">
        <v>-29137726.68</v>
      </c>
      <c r="N79" s="154">
        <v>-489803054.68999988</v>
      </c>
      <c r="O79" s="154">
        <v>-90086781.349999994</v>
      </c>
      <c r="P79" s="154">
        <v>-118362685.48999998</v>
      </c>
      <c r="Q79" s="154">
        <v>-157696863.63</v>
      </c>
      <c r="R79" s="154">
        <v>-90416944.11999999</v>
      </c>
      <c r="S79" s="154">
        <v>-134454071.17000002</v>
      </c>
      <c r="T79" s="154">
        <v>-86087143.51000002</v>
      </c>
      <c r="U79" s="154">
        <v>-44470002.579999998</v>
      </c>
      <c r="V79" s="154">
        <v>-56909120.540000007</v>
      </c>
      <c r="W79" s="154">
        <v>-83517304.690000013</v>
      </c>
      <c r="X79" s="154">
        <v>-53971489.76000002</v>
      </c>
      <c r="Y79" s="154">
        <v>-39401096.13000001</v>
      </c>
      <c r="Z79" s="154">
        <v>-326647953.01000005</v>
      </c>
      <c r="AA79" s="154">
        <v>-53620040.530000001</v>
      </c>
      <c r="AB79" s="154">
        <v>-80291624.420000002</v>
      </c>
      <c r="AC79" s="154">
        <v>-62475146.760000005</v>
      </c>
      <c r="AD79" s="154">
        <v>-239367723.81999993</v>
      </c>
      <c r="AE79" s="154">
        <v>-322993774.06999999</v>
      </c>
      <c r="AF79" s="154">
        <v>-403070005.63000005</v>
      </c>
      <c r="AG79" s="154">
        <v>-65723300.960000001</v>
      </c>
      <c r="AH79" s="154">
        <v>-72307741.280000001</v>
      </c>
      <c r="AI79" s="154">
        <v>-77901743.360000029</v>
      </c>
      <c r="AJ79" s="154">
        <v>-84968252.810000017</v>
      </c>
      <c r="AK79" s="154">
        <v>-50720320.030000009</v>
      </c>
      <c r="AL79" s="154">
        <v>-440146824.63000005</v>
      </c>
      <c r="AM79" s="154">
        <v>-44673416.979999982</v>
      </c>
      <c r="AN79" s="154">
        <v>-41728939.93999999</v>
      </c>
      <c r="AO79" s="154">
        <v>-49339692.449999973</v>
      </c>
      <c r="AP79" s="154">
        <v>-42654208.709999986</v>
      </c>
      <c r="AQ79" s="154">
        <v>-164635197.56999996</v>
      </c>
      <c r="AR79" s="154">
        <v>-125913573.78999995</v>
      </c>
      <c r="AS79" s="154">
        <v>-72031213.109999985</v>
      </c>
      <c r="AT79" s="154">
        <v>-42225093.799999982</v>
      </c>
      <c r="AU79" s="154">
        <v>-177381664.81999996</v>
      </c>
      <c r="AV79" s="154">
        <v>-49322547.419999972</v>
      </c>
      <c r="AW79" s="154">
        <v>-50240281.279999986</v>
      </c>
      <c r="AX79" s="154">
        <v>-668746800.49999988</v>
      </c>
      <c r="AY79" s="154">
        <v>-70807865.920000032</v>
      </c>
      <c r="AZ79" s="154">
        <v>-41981443.729999982</v>
      </c>
      <c r="BA79" s="154">
        <v>-73485032.739999995</v>
      </c>
      <c r="BB79" s="154">
        <v>-43293267.509999998</v>
      </c>
      <c r="BC79" s="154">
        <v>-42885767.510000005</v>
      </c>
      <c r="BD79" s="154">
        <v>-106470381.23999999</v>
      </c>
      <c r="BE79" s="154">
        <v>-50040772.600000009</v>
      </c>
      <c r="BF79" s="154">
        <v>-44036588.400000006</v>
      </c>
      <c r="BG79" s="154">
        <v>-133723797.31</v>
      </c>
      <c r="BH79" s="154">
        <v>-46187912.490000002</v>
      </c>
      <c r="BI79" s="154">
        <v>-51375412.480000004</v>
      </c>
      <c r="BJ79" s="154">
        <v>-562318098.92999995</v>
      </c>
      <c r="BK79" s="154">
        <v>-48601095.600000009</v>
      </c>
      <c r="BL79" s="154">
        <v>-42388931.440000013</v>
      </c>
      <c r="BM79" s="154">
        <v>-42425803.660000011</v>
      </c>
      <c r="BN79" s="154">
        <v>-41403228.360000007</v>
      </c>
      <c r="BO79" s="154">
        <v>-41916403.360000007</v>
      </c>
      <c r="BP79" s="154">
        <v>-42878341.370000005</v>
      </c>
      <c r="BQ79" s="154">
        <v>-41932929.069999993</v>
      </c>
      <c r="BR79" s="154">
        <v>-41888953.359999999</v>
      </c>
      <c r="BS79" s="154">
        <v>-354922290.81999999</v>
      </c>
      <c r="BT79" s="154">
        <v>-55041123.679999992</v>
      </c>
      <c r="BU79" s="154">
        <v>-57001010.759999983</v>
      </c>
      <c r="BV79" s="154">
        <v>-625402209.63999999</v>
      </c>
      <c r="BW79" s="91">
        <v>-1036853347.2399998</v>
      </c>
      <c r="BX79" s="91">
        <v>-1282021455.98</v>
      </c>
      <c r="BY79" s="91">
        <v>-1953586498.3000002</v>
      </c>
      <c r="BZ79" s="91">
        <v>-1528892630.3699994</v>
      </c>
      <c r="CA79" s="91">
        <v>-1266606340.8600001</v>
      </c>
      <c r="CB79" s="91">
        <v>-1435802321.1199999</v>
      </c>
    </row>
    <row r="80" spans="1:80" x14ac:dyDescent="0.25">
      <c r="A80" s="135" t="s">
        <v>721</v>
      </c>
      <c r="B80" s="154"/>
      <c r="C80" s="154">
        <v>0</v>
      </c>
      <c r="D80" s="154">
        <v>-262.5</v>
      </c>
      <c r="E80" s="154">
        <v>262.5</v>
      </c>
      <c r="F80" s="154">
        <v>0</v>
      </c>
      <c r="G80" s="154">
        <v>0</v>
      </c>
      <c r="H80" s="154">
        <v>0</v>
      </c>
      <c r="I80" s="154">
        <v>0</v>
      </c>
      <c r="J80" s="154">
        <v>-3556875</v>
      </c>
      <c r="K80" s="154">
        <v>0</v>
      </c>
      <c r="L80" s="154">
        <v>0</v>
      </c>
      <c r="M80" s="154">
        <v>0</v>
      </c>
      <c r="N80" s="154">
        <v>0</v>
      </c>
      <c r="O80" s="154">
        <v>-5634789.1200000001</v>
      </c>
      <c r="P80" s="154">
        <v>0</v>
      </c>
      <c r="Q80" s="154">
        <v>0</v>
      </c>
      <c r="R80" s="154">
        <v>0</v>
      </c>
      <c r="S80" s="154">
        <v>0</v>
      </c>
      <c r="T80" s="154">
        <v>0</v>
      </c>
      <c r="U80" s="154">
        <v>0</v>
      </c>
      <c r="V80" s="154">
        <v>0</v>
      </c>
      <c r="W80" s="154">
        <v>0</v>
      </c>
      <c r="X80" s="154">
        <v>0</v>
      </c>
      <c r="Y80" s="154">
        <v>-500000</v>
      </c>
      <c r="Z80" s="154">
        <v>0</v>
      </c>
      <c r="AA80" s="154">
        <v>0</v>
      </c>
      <c r="AB80" s="154">
        <v>-6000000</v>
      </c>
      <c r="AC80" s="154">
        <v>0</v>
      </c>
      <c r="AD80" s="154">
        <v>0</v>
      </c>
      <c r="AE80" s="154">
        <v>0</v>
      </c>
      <c r="AF80" s="154">
        <v>-2552.7400000000002</v>
      </c>
      <c r="AG80" s="154">
        <v>0</v>
      </c>
      <c r="AH80" s="154">
        <v>0</v>
      </c>
      <c r="AI80" s="154">
        <v>-500000</v>
      </c>
      <c r="AJ80" s="154">
        <v>0</v>
      </c>
      <c r="AK80" s="154">
        <v>0</v>
      </c>
      <c r="AL80" s="154">
        <v>0</v>
      </c>
      <c r="AM80" s="154">
        <v>0</v>
      </c>
      <c r="AN80" s="154">
        <v>0</v>
      </c>
      <c r="AO80" s="154">
        <v>0</v>
      </c>
      <c r="AP80" s="154">
        <v>0</v>
      </c>
      <c r="AQ80" s="154">
        <v>0</v>
      </c>
      <c r="AR80" s="154">
        <v>0</v>
      </c>
      <c r="AS80" s="154">
        <v>0</v>
      </c>
      <c r="AT80" s="154">
        <v>0</v>
      </c>
      <c r="AU80" s="154">
        <v>-500000</v>
      </c>
      <c r="AV80" s="154">
        <v>0</v>
      </c>
      <c r="AW80" s="154">
        <v>0</v>
      </c>
      <c r="AX80" s="154">
        <v>0</v>
      </c>
      <c r="AY80" s="154">
        <v>0</v>
      </c>
      <c r="AZ80" s="154">
        <v>0</v>
      </c>
      <c r="BA80" s="154">
        <v>0</v>
      </c>
      <c r="BB80" s="154">
        <v>0</v>
      </c>
      <c r="BC80" s="154">
        <v>0</v>
      </c>
      <c r="BD80" s="154">
        <v>0</v>
      </c>
      <c r="BE80" s="154">
        <v>0</v>
      </c>
      <c r="BF80" s="154">
        <v>0</v>
      </c>
      <c r="BG80" s="154">
        <v>-500000</v>
      </c>
      <c r="BH80" s="154">
        <v>0</v>
      </c>
      <c r="BI80" s="154">
        <v>0</v>
      </c>
      <c r="BJ80" s="154">
        <v>0</v>
      </c>
      <c r="BK80" s="154">
        <v>0</v>
      </c>
      <c r="BL80" s="154">
        <v>0</v>
      </c>
      <c r="BM80" s="154">
        <v>0</v>
      </c>
      <c r="BN80" s="154">
        <v>0</v>
      </c>
      <c r="BO80" s="154">
        <v>0</v>
      </c>
      <c r="BP80" s="154">
        <v>0</v>
      </c>
      <c r="BQ80" s="154">
        <v>0</v>
      </c>
      <c r="BR80" s="154">
        <v>0</v>
      </c>
      <c r="BS80" s="154">
        <v>0</v>
      </c>
      <c r="BT80" s="154">
        <v>0</v>
      </c>
      <c r="BU80" s="154">
        <v>0</v>
      </c>
      <c r="BV80" s="154">
        <v>0</v>
      </c>
      <c r="BW80" s="91">
        <v>-3556875</v>
      </c>
      <c r="BX80" s="91">
        <v>-6134789.1200000001</v>
      </c>
      <c r="BY80" s="91">
        <v>-6502552.7400000002</v>
      </c>
      <c r="BZ80" s="91">
        <v>-500000</v>
      </c>
      <c r="CA80" s="91">
        <v>-500000</v>
      </c>
      <c r="CB80" s="91">
        <v>0</v>
      </c>
    </row>
    <row r="81" spans="1:80" x14ac:dyDescent="0.25">
      <c r="A81" s="135" t="s">
        <v>722</v>
      </c>
      <c r="B81" s="154"/>
      <c r="C81" s="154">
        <v>-196283.6</v>
      </c>
      <c r="D81" s="154">
        <v>-80297.279999999999</v>
      </c>
      <c r="E81" s="154">
        <v>-139480.51</v>
      </c>
      <c r="F81" s="154">
        <v>-11444.880000000001</v>
      </c>
      <c r="G81" s="154">
        <v>-114528.23</v>
      </c>
      <c r="H81" s="154">
        <v>-660146.6399999999</v>
      </c>
      <c r="I81" s="154">
        <v>419624.87999999995</v>
      </c>
      <c r="J81" s="154">
        <v>-134359.51</v>
      </c>
      <c r="K81" s="154">
        <v>-46743.33</v>
      </c>
      <c r="L81" s="154">
        <v>-93890.49</v>
      </c>
      <c r="M81" s="154">
        <v>-38555.82</v>
      </c>
      <c r="N81" s="154">
        <v>-13852.04</v>
      </c>
      <c r="O81" s="154">
        <v>-129534.86999999998</v>
      </c>
      <c r="P81" s="154">
        <v>-129534.86999999998</v>
      </c>
      <c r="Q81" s="154">
        <v>-129534.86999999998</v>
      </c>
      <c r="R81" s="154">
        <v>-129534.86999999998</v>
      </c>
      <c r="S81" s="154">
        <v>-129534.86999999998</v>
      </c>
      <c r="T81" s="154">
        <v>-929534.87</v>
      </c>
      <c r="U81" s="154">
        <v>-329534.87</v>
      </c>
      <c r="V81" s="154">
        <v>-927859.08000000019</v>
      </c>
      <c r="W81" s="154">
        <v>-196439.03000000003</v>
      </c>
      <c r="X81" s="154">
        <v>-196439.03000000003</v>
      </c>
      <c r="Y81" s="154">
        <v>-235402.33999999985</v>
      </c>
      <c r="Z81" s="154">
        <v>-633591.46999999974</v>
      </c>
      <c r="AA81" s="154">
        <v>-137644.40000000008</v>
      </c>
      <c r="AB81" s="154">
        <v>-137644.40000000008</v>
      </c>
      <c r="AC81" s="154">
        <v>-137644.3600000001</v>
      </c>
      <c r="AD81" s="154">
        <v>-137644.40000000008</v>
      </c>
      <c r="AE81" s="154">
        <v>-137644.40000000008</v>
      </c>
      <c r="AF81" s="154">
        <v>-137644.40000000008</v>
      </c>
      <c r="AG81" s="154">
        <v>-137644.40000000008</v>
      </c>
      <c r="AH81" s="154">
        <v>-137644.39999999985</v>
      </c>
      <c r="AI81" s="154">
        <v>-137644.39999999979</v>
      </c>
      <c r="AJ81" s="154">
        <v>-137644.39999999979</v>
      </c>
      <c r="AK81" s="154">
        <v>-137644.39999999979</v>
      </c>
      <c r="AL81" s="154">
        <v>-141822.59999999998</v>
      </c>
      <c r="AM81" s="154">
        <v>-137992.64000000001</v>
      </c>
      <c r="AN81" s="154">
        <v>-137992.64000000001</v>
      </c>
      <c r="AO81" s="154">
        <v>-137992.64000000001</v>
      </c>
      <c r="AP81" s="154">
        <v>-137992.64000000001</v>
      </c>
      <c r="AQ81" s="154">
        <v>-137992.64000000001</v>
      </c>
      <c r="AR81" s="154">
        <v>-137992.64000000001</v>
      </c>
      <c r="AS81" s="154">
        <v>-137992.64000000001</v>
      </c>
      <c r="AT81" s="154">
        <v>-137992.64000000001</v>
      </c>
      <c r="AU81" s="154">
        <v>-137992.64000000001</v>
      </c>
      <c r="AV81" s="154">
        <v>-137992.64000000001</v>
      </c>
      <c r="AW81" s="154">
        <v>-137992.64000000001</v>
      </c>
      <c r="AX81" s="154">
        <v>-137991.81999999992</v>
      </c>
      <c r="AY81" s="154">
        <v>-129937.5</v>
      </c>
      <c r="AZ81" s="154">
        <v>-129937.5</v>
      </c>
      <c r="BA81" s="154">
        <v>-129937.50000000047</v>
      </c>
      <c r="BB81" s="154">
        <v>-129937.5</v>
      </c>
      <c r="BC81" s="154">
        <v>-129937.5</v>
      </c>
      <c r="BD81" s="154">
        <v>-129937.5</v>
      </c>
      <c r="BE81" s="154">
        <v>-129937.5</v>
      </c>
      <c r="BF81" s="154">
        <v>-129937.5</v>
      </c>
      <c r="BG81" s="154">
        <v>-129937.5</v>
      </c>
      <c r="BH81" s="154">
        <v>-129937.5</v>
      </c>
      <c r="BI81" s="154">
        <v>-129937.5</v>
      </c>
      <c r="BJ81" s="154">
        <v>-129937.5</v>
      </c>
      <c r="BK81" s="154">
        <v>-129937.5</v>
      </c>
      <c r="BL81" s="154">
        <v>-129937.5</v>
      </c>
      <c r="BM81" s="154">
        <v>-129937.5</v>
      </c>
      <c r="BN81" s="154">
        <v>-129937.5</v>
      </c>
      <c r="BO81" s="154">
        <v>-129937.5</v>
      </c>
      <c r="BP81" s="154">
        <v>-129937.5</v>
      </c>
      <c r="BQ81" s="154">
        <v>-129937.5</v>
      </c>
      <c r="BR81" s="154">
        <v>-129937.5</v>
      </c>
      <c r="BS81" s="154">
        <v>-129937.5</v>
      </c>
      <c r="BT81" s="154">
        <v>-129937.5</v>
      </c>
      <c r="BU81" s="154">
        <v>-129937.5</v>
      </c>
      <c r="BV81" s="154">
        <v>-129937.5</v>
      </c>
      <c r="BW81" s="91">
        <v>-1109957.4500000002</v>
      </c>
      <c r="BX81" s="91">
        <v>-4096475.04</v>
      </c>
      <c r="BY81" s="91">
        <v>-1655910.9600000004</v>
      </c>
      <c r="BZ81" s="91">
        <v>-1655910.8600000003</v>
      </c>
      <c r="CA81" s="91">
        <v>-1559250.0000000005</v>
      </c>
      <c r="CB81" s="91">
        <v>-1559250</v>
      </c>
    </row>
    <row r="82" spans="1:80" x14ac:dyDescent="0.25">
      <c r="A82" s="136" t="s">
        <v>641</v>
      </c>
      <c r="B82" s="137"/>
      <c r="C82" s="157">
        <v>0</v>
      </c>
      <c r="D82" s="157">
        <v>0</v>
      </c>
      <c r="E82" s="157">
        <v>0</v>
      </c>
      <c r="F82" s="157">
        <v>0</v>
      </c>
      <c r="G82" s="157">
        <v>0</v>
      </c>
      <c r="H82" s="157">
        <v>0</v>
      </c>
      <c r="I82" s="157">
        <v>0</v>
      </c>
      <c r="J82" s="157">
        <v>0</v>
      </c>
      <c r="K82" s="157">
        <v>0</v>
      </c>
      <c r="L82" s="157">
        <v>0</v>
      </c>
      <c r="M82" s="157">
        <v>0</v>
      </c>
      <c r="N82" s="157">
        <v>0</v>
      </c>
      <c r="O82" s="157">
        <v>0</v>
      </c>
      <c r="P82" s="157">
        <v>0</v>
      </c>
      <c r="Q82" s="157">
        <v>0</v>
      </c>
      <c r="R82" s="157">
        <v>0</v>
      </c>
      <c r="S82" s="157">
        <v>0</v>
      </c>
      <c r="T82" s="157">
        <v>0</v>
      </c>
      <c r="U82" s="157">
        <v>0</v>
      </c>
      <c r="V82" s="157">
        <v>0</v>
      </c>
      <c r="W82" s="157">
        <v>0</v>
      </c>
      <c r="X82" s="157">
        <v>0</v>
      </c>
      <c r="Y82" s="157">
        <v>0</v>
      </c>
      <c r="Z82" s="157">
        <v>0</v>
      </c>
      <c r="AA82" s="157">
        <v>0</v>
      </c>
      <c r="AB82" s="157">
        <v>0</v>
      </c>
      <c r="AC82" s="157">
        <v>0</v>
      </c>
      <c r="AD82" s="157">
        <v>0</v>
      </c>
      <c r="AE82" s="157">
        <v>0</v>
      </c>
      <c r="AF82" s="157">
        <v>0</v>
      </c>
      <c r="AG82" s="157">
        <v>0</v>
      </c>
      <c r="AH82" s="157">
        <v>0</v>
      </c>
      <c r="AI82" s="157">
        <v>0</v>
      </c>
      <c r="AJ82" s="157">
        <v>0</v>
      </c>
      <c r="AK82" s="157">
        <v>0</v>
      </c>
      <c r="AL82" s="157">
        <v>0</v>
      </c>
      <c r="AM82" s="157">
        <v>0</v>
      </c>
      <c r="AN82" s="157">
        <v>0</v>
      </c>
      <c r="AO82" s="157">
        <v>0</v>
      </c>
      <c r="AP82" s="157">
        <v>0</v>
      </c>
      <c r="AQ82" s="157">
        <v>0</v>
      </c>
      <c r="AR82" s="157">
        <v>0</v>
      </c>
      <c r="AS82" s="157">
        <v>0</v>
      </c>
      <c r="AT82" s="157">
        <v>0</v>
      </c>
      <c r="AU82" s="157">
        <v>0</v>
      </c>
      <c r="AV82" s="157">
        <v>0</v>
      </c>
      <c r="AW82" s="157">
        <v>0</v>
      </c>
      <c r="AX82" s="157">
        <v>0</v>
      </c>
      <c r="AY82" s="157">
        <v>0</v>
      </c>
      <c r="AZ82" s="157">
        <v>0</v>
      </c>
      <c r="BA82" s="157">
        <v>0</v>
      </c>
      <c r="BB82" s="157">
        <v>0</v>
      </c>
      <c r="BC82" s="157">
        <v>0</v>
      </c>
      <c r="BD82" s="157">
        <v>0</v>
      </c>
      <c r="BE82" s="157">
        <v>0</v>
      </c>
      <c r="BF82" s="157">
        <v>0</v>
      </c>
      <c r="BG82" s="157">
        <v>0</v>
      </c>
      <c r="BH82" s="157">
        <v>0</v>
      </c>
      <c r="BI82" s="157">
        <v>0</v>
      </c>
      <c r="BJ82" s="157">
        <v>0</v>
      </c>
      <c r="BK82" s="157">
        <v>0</v>
      </c>
      <c r="BL82" s="157">
        <v>0</v>
      </c>
      <c r="BM82" s="157">
        <v>0</v>
      </c>
      <c r="BN82" s="157">
        <v>0</v>
      </c>
      <c r="BO82" s="157">
        <v>0</v>
      </c>
      <c r="BP82" s="157">
        <v>0</v>
      </c>
      <c r="BQ82" s="157">
        <v>0</v>
      </c>
      <c r="BR82" s="157">
        <v>0</v>
      </c>
      <c r="BS82" s="157">
        <v>0</v>
      </c>
      <c r="BT82" s="157">
        <v>0</v>
      </c>
      <c r="BU82" s="157">
        <v>0</v>
      </c>
      <c r="BV82" s="157">
        <v>0</v>
      </c>
      <c r="BW82" s="91">
        <v>0</v>
      </c>
      <c r="BX82" s="91">
        <v>0</v>
      </c>
      <c r="BY82" s="91">
        <v>0</v>
      </c>
      <c r="BZ82" s="91">
        <v>0</v>
      </c>
      <c r="CA82" s="91">
        <v>0</v>
      </c>
      <c r="CB82" s="91">
        <v>0</v>
      </c>
    </row>
    <row r="83" spans="1:80" x14ac:dyDescent="0.25">
      <c r="A83" s="138" t="s">
        <v>314</v>
      </c>
      <c r="B83" s="139">
        <v>894768621.66999996</v>
      </c>
      <c r="C83" s="140">
        <v>922778122.98000002</v>
      </c>
      <c r="D83" s="140">
        <v>925379876.38999999</v>
      </c>
      <c r="E83" s="140">
        <v>949370617.48000002</v>
      </c>
      <c r="F83" s="140">
        <v>1002657647.66</v>
      </c>
      <c r="G83" s="140">
        <v>1079336505.8699999</v>
      </c>
      <c r="H83" s="140">
        <v>1123863394.21</v>
      </c>
      <c r="I83" s="140">
        <v>1186787043.3099999</v>
      </c>
      <c r="J83" s="140">
        <v>1221328634.6800001</v>
      </c>
      <c r="K83" s="140">
        <v>1264523215.3900001</v>
      </c>
      <c r="L83" s="140">
        <v>1274279141.9100001</v>
      </c>
      <c r="M83" s="140">
        <v>1346699933.4300001</v>
      </c>
      <c r="N83" s="140">
        <v>1093242214.55</v>
      </c>
      <c r="O83" s="140">
        <v>1075851307.02</v>
      </c>
      <c r="P83" s="140">
        <v>1050903351.37</v>
      </c>
      <c r="Q83" s="140">
        <v>1007196087.26</v>
      </c>
      <c r="R83" s="140">
        <v>1024366866.27</v>
      </c>
      <c r="S83" s="140">
        <v>1016462767.48</v>
      </c>
      <c r="T83" s="140">
        <v>1077860241.52</v>
      </c>
      <c r="U83" s="140">
        <v>1141812709.1800001</v>
      </c>
      <c r="V83" s="140">
        <v>1191970969.77</v>
      </c>
      <c r="W83" s="140">
        <v>1201453522.54</v>
      </c>
      <c r="X83" s="140">
        <v>1254488098.9400001</v>
      </c>
      <c r="Y83" s="140">
        <v>1309546832.8699999</v>
      </c>
      <c r="Z83" s="140">
        <v>1082288904.1300001</v>
      </c>
      <c r="AA83" s="140">
        <v>1214318497.9300001</v>
      </c>
      <c r="AB83" s="140">
        <v>1262739751.25</v>
      </c>
      <c r="AC83" s="140">
        <v>1343231884.01</v>
      </c>
      <c r="AD83" s="140">
        <v>1234133481.72</v>
      </c>
      <c r="AE83" s="140">
        <v>1049240158.98</v>
      </c>
      <c r="AF83" s="140">
        <v>826404685.28999996</v>
      </c>
      <c r="AG83" s="140">
        <v>945656796.55999994</v>
      </c>
      <c r="AH83" s="140">
        <v>974098326.90999997</v>
      </c>
      <c r="AI83" s="140">
        <v>989658225.41999996</v>
      </c>
      <c r="AJ83" s="140">
        <v>996139255.25</v>
      </c>
      <c r="AK83" s="140">
        <v>1026714721.87</v>
      </c>
      <c r="AL83" s="140">
        <v>711966473.15999997</v>
      </c>
      <c r="AM83" s="140">
        <v>792331646.08000004</v>
      </c>
      <c r="AN83" s="140">
        <v>876907147.63999999</v>
      </c>
      <c r="AO83" s="140">
        <v>962806581.39999998</v>
      </c>
      <c r="AP83" s="140">
        <v>1045157896.1</v>
      </c>
      <c r="AQ83" s="140">
        <v>1001055629.86</v>
      </c>
      <c r="AR83" s="140">
        <v>1077823667.97</v>
      </c>
      <c r="AS83" s="140">
        <v>1167978449.9100001</v>
      </c>
      <c r="AT83" s="140">
        <v>1226638364.5999999</v>
      </c>
      <c r="AU83" s="140">
        <v>1168290441.9300001</v>
      </c>
      <c r="AV83" s="140">
        <v>1231528789.3900001</v>
      </c>
      <c r="AW83" s="140">
        <v>1292429818.5799999</v>
      </c>
      <c r="AX83" s="140">
        <v>758045638.55999994</v>
      </c>
      <c r="AY83" s="140">
        <v>833590851.20000005</v>
      </c>
      <c r="AZ83" s="140">
        <v>934627966.5</v>
      </c>
      <c r="BA83" s="140">
        <v>1020573439.6799999</v>
      </c>
      <c r="BB83" s="140">
        <v>1107970933.51</v>
      </c>
      <c r="BC83" s="140">
        <v>1186556469.9300001</v>
      </c>
      <c r="BD83" s="140">
        <v>1263893025.2</v>
      </c>
      <c r="BE83" s="140">
        <v>1390583967.23</v>
      </c>
      <c r="BF83" s="140">
        <v>1465550230.0799999</v>
      </c>
      <c r="BG83" s="140">
        <v>1452357640.6300001</v>
      </c>
      <c r="BH83" s="140">
        <v>1533480233.1800001</v>
      </c>
      <c r="BI83" s="140">
        <v>1609346676.8900001</v>
      </c>
      <c r="BJ83" s="140">
        <v>1164889579.95</v>
      </c>
      <c r="BK83" s="140">
        <v>1258012278.02</v>
      </c>
      <c r="BL83" s="140">
        <v>1357727145.55</v>
      </c>
      <c r="BM83" s="140">
        <v>1465238622.75</v>
      </c>
      <c r="BN83" s="140">
        <v>1547571913.5999999</v>
      </c>
      <c r="BO83" s="140">
        <v>1630343970.48</v>
      </c>
      <c r="BP83" s="140">
        <v>1768474886.48</v>
      </c>
      <c r="BQ83" s="140">
        <v>1885702087.46</v>
      </c>
      <c r="BR83" s="140">
        <v>1967890848.5799999</v>
      </c>
      <c r="BS83" s="140">
        <v>1750618926.77</v>
      </c>
      <c r="BT83" s="140">
        <v>1839222498.21</v>
      </c>
      <c r="BU83" s="140">
        <v>1919788076.8900001</v>
      </c>
      <c r="BV83" s="140">
        <v>1452530634.1600001</v>
      </c>
      <c r="BW83" s="140">
        <v>198473592.88</v>
      </c>
      <c r="BX83" s="140">
        <v>-10953310.42</v>
      </c>
      <c r="BY83" s="140">
        <v>-370322430.97000003</v>
      </c>
      <c r="BZ83" s="140">
        <v>46079165.399999999</v>
      </c>
      <c r="CA83" s="140">
        <v>406843941.38999999</v>
      </c>
      <c r="CB83" s="140">
        <v>287641054.20999998</v>
      </c>
    </row>
    <row r="84" spans="1:80" x14ac:dyDescent="0.25">
      <c r="A84" s="135" t="s">
        <v>703</v>
      </c>
      <c r="B84" s="91">
        <v>0</v>
      </c>
      <c r="C84" s="91">
        <v>0</v>
      </c>
      <c r="D84" s="91">
        <v>0</v>
      </c>
      <c r="E84" s="91">
        <v>0</v>
      </c>
      <c r="F84" s="91">
        <v>0</v>
      </c>
      <c r="G84" s="91">
        <v>0</v>
      </c>
      <c r="H84" s="91">
        <v>0</v>
      </c>
      <c r="I84" s="91">
        <v>0</v>
      </c>
      <c r="J84" s="91">
        <v>0</v>
      </c>
      <c r="K84" s="91">
        <v>0</v>
      </c>
      <c r="L84" s="91">
        <v>0</v>
      </c>
      <c r="M84" s="91">
        <v>0</v>
      </c>
      <c r="N84" s="91">
        <v>0</v>
      </c>
      <c r="O84" s="91">
        <v>0</v>
      </c>
      <c r="P84" s="91">
        <v>0</v>
      </c>
      <c r="Q84" s="91">
        <v>0</v>
      </c>
      <c r="R84" s="91">
        <v>0</v>
      </c>
      <c r="S84" s="91">
        <v>0</v>
      </c>
      <c r="T84" s="91">
        <v>0</v>
      </c>
      <c r="U84" s="91">
        <v>0</v>
      </c>
      <c r="V84" s="91">
        <v>0</v>
      </c>
      <c r="W84" s="91">
        <v>0</v>
      </c>
      <c r="X84" s="91">
        <v>0</v>
      </c>
      <c r="Y84" s="91">
        <v>0</v>
      </c>
      <c r="Z84" s="91">
        <v>0</v>
      </c>
      <c r="AA84" s="91">
        <v>0</v>
      </c>
      <c r="AB84" s="91">
        <v>0</v>
      </c>
      <c r="AC84" s="91">
        <v>0</v>
      </c>
      <c r="AD84" s="91">
        <v>0</v>
      </c>
      <c r="AE84" s="91">
        <v>0</v>
      </c>
      <c r="AF84" s="91">
        <v>0</v>
      </c>
      <c r="AG84" s="91">
        <v>0</v>
      </c>
      <c r="AH84" s="91">
        <v>0</v>
      </c>
      <c r="AI84" s="91">
        <v>0</v>
      </c>
      <c r="AJ84" s="91">
        <v>0</v>
      </c>
      <c r="AK84" s="91">
        <v>0</v>
      </c>
      <c r="AL84" s="91">
        <v>0</v>
      </c>
      <c r="AM84" s="91">
        <v>0</v>
      </c>
      <c r="AN84" s="91">
        <v>0</v>
      </c>
      <c r="AO84" s="91">
        <v>0</v>
      </c>
      <c r="AP84" s="91">
        <v>0</v>
      </c>
      <c r="AQ84" s="91">
        <v>0</v>
      </c>
      <c r="AR84" s="91">
        <v>0</v>
      </c>
      <c r="AS84" s="91">
        <v>0</v>
      </c>
      <c r="AT84" s="91">
        <v>0</v>
      </c>
      <c r="AU84" s="91">
        <v>0</v>
      </c>
      <c r="AV84" s="91">
        <v>0</v>
      </c>
      <c r="AW84" s="91">
        <v>0</v>
      </c>
      <c r="AX84" s="91">
        <v>0</v>
      </c>
      <c r="AY84" s="91">
        <v>0</v>
      </c>
      <c r="AZ84" s="91">
        <v>0</v>
      </c>
      <c r="BA84" s="91">
        <v>0</v>
      </c>
      <c r="BB84" s="91">
        <v>0</v>
      </c>
      <c r="BC84" s="91">
        <v>0</v>
      </c>
      <c r="BD84" s="91">
        <v>0</v>
      </c>
      <c r="BE84" s="91">
        <v>0</v>
      </c>
      <c r="BF84" s="91">
        <v>0</v>
      </c>
      <c r="BG84" s="91">
        <v>0</v>
      </c>
      <c r="BH84" s="91">
        <v>0</v>
      </c>
      <c r="BI84" s="91">
        <v>0</v>
      </c>
      <c r="BJ84" s="91">
        <v>0</v>
      </c>
      <c r="BK84" s="91">
        <v>0</v>
      </c>
      <c r="BL84" s="91">
        <v>0</v>
      </c>
      <c r="BM84" s="91">
        <v>0</v>
      </c>
      <c r="BN84" s="91">
        <v>0</v>
      </c>
      <c r="BO84" s="91">
        <v>0</v>
      </c>
      <c r="BP84" s="91">
        <v>0</v>
      </c>
      <c r="BQ84" s="91">
        <v>0</v>
      </c>
      <c r="BR84" s="91">
        <v>0</v>
      </c>
      <c r="BS84" s="91">
        <v>0</v>
      </c>
      <c r="BT84" s="91">
        <v>0</v>
      </c>
      <c r="BU84" s="91">
        <v>0</v>
      </c>
      <c r="BV84" s="91">
        <v>0</v>
      </c>
      <c r="BW84" s="91"/>
      <c r="BX84" s="91"/>
      <c r="BY84" s="91"/>
      <c r="BZ84" s="91"/>
      <c r="CA84" s="91"/>
      <c r="CB84" s="91"/>
    </row>
    <row r="85" spans="1:80" x14ac:dyDescent="0.25">
      <c r="A85" s="135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</row>
    <row r="86" spans="1:80" x14ac:dyDescent="0.25">
      <c r="A86" s="132">
        <v>1080000</v>
      </c>
      <c r="B86" s="133" t="s">
        <v>723</v>
      </c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4"/>
      <c r="BB86" s="144"/>
      <c r="BC86" s="144"/>
      <c r="BD86" s="144"/>
      <c r="BE86" s="144"/>
      <c r="BF86" s="144"/>
      <c r="BG86" s="144"/>
      <c r="BH86" s="144"/>
      <c r="BI86" s="144"/>
      <c r="BJ86" s="144"/>
      <c r="BK86" s="144"/>
      <c r="BL86" s="144"/>
      <c r="BM86" s="144"/>
      <c r="BN86" s="144"/>
      <c r="BO86" s="144"/>
      <c r="BP86" s="144"/>
      <c r="BQ86" s="144"/>
      <c r="BR86" s="144"/>
      <c r="BS86" s="144"/>
      <c r="BT86" s="144"/>
      <c r="BU86" s="144"/>
      <c r="BV86" s="144"/>
      <c r="BW86" s="144"/>
      <c r="BX86" s="144"/>
      <c r="BY86" s="144"/>
      <c r="BZ86" s="144"/>
      <c r="CA86" s="144"/>
      <c r="CB86" s="144"/>
    </row>
    <row r="87" spans="1:80" x14ac:dyDescent="0.25">
      <c r="A87" s="135" t="s">
        <v>701</v>
      </c>
      <c r="B87" s="91"/>
      <c r="C87" s="91">
        <v>-3288749774.4099998</v>
      </c>
      <c r="D87" s="91">
        <v>-3310300573.1100001</v>
      </c>
      <c r="E87" s="91">
        <v>-3326535928.1900001</v>
      </c>
      <c r="F87" s="91">
        <v>-3323370645.6399999</v>
      </c>
      <c r="G87" s="91">
        <v>-3349067724.6500001</v>
      </c>
      <c r="H87" s="91">
        <v>-3373866459.4299998</v>
      </c>
      <c r="I87" s="91">
        <v>-3395458863.2399998</v>
      </c>
      <c r="J87" s="91">
        <v>-3423433699.8099999</v>
      </c>
      <c r="K87" s="91">
        <v>-3446227694.98</v>
      </c>
      <c r="L87" s="91">
        <v>-3466162521.54</v>
      </c>
      <c r="M87" s="91">
        <v>-3482542253.46</v>
      </c>
      <c r="N87" s="91">
        <v>-3504717557.6100001</v>
      </c>
      <c r="O87" s="91">
        <v>-3521103174.54</v>
      </c>
      <c r="P87" s="91">
        <v>-3539560739.79</v>
      </c>
      <c r="Q87" s="91">
        <v>-3554865208.2800002</v>
      </c>
      <c r="R87" s="91">
        <v>-3564854484.6599998</v>
      </c>
      <c r="S87" s="91">
        <v>-3585545258.21</v>
      </c>
      <c r="T87" s="91">
        <v>-3592362994.1599998</v>
      </c>
      <c r="U87" s="91">
        <v>-3612566001.2199998</v>
      </c>
      <c r="V87" s="91">
        <v>-3639956702.1399999</v>
      </c>
      <c r="W87" s="91">
        <v>-3665840339.6799998</v>
      </c>
      <c r="X87" s="91">
        <v>-3691410485.3200002</v>
      </c>
      <c r="Y87" s="91">
        <v>-3718969367.4499998</v>
      </c>
      <c r="Z87" s="91">
        <v>-3748028531.1799998</v>
      </c>
      <c r="AA87" s="91">
        <v>-3763140629.6399999</v>
      </c>
      <c r="AB87" s="91">
        <v>-3789543199.8699999</v>
      </c>
      <c r="AC87" s="91">
        <v>-3821328319.0500002</v>
      </c>
      <c r="AD87" s="91">
        <v>-3849559734.9899998</v>
      </c>
      <c r="AE87" s="91">
        <v>-3879953419.6300001</v>
      </c>
      <c r="AF87" s="91">
        <v>-3892456477.9000001</v>
      </c>
      <c r="AG87" s="91">
        <v>-3921702341.5799999</v>
      </c>
      <c r="AH87" s="91">
        <v>-3953768086.5599999</v>
      </c>
      <c r="AI87" s="91">
        <v>-3987620370.9499998</v>
      </c>
      <c r="AJ87" s="91">
        <v>-4020477021.8400002</v>
      </c>
      <c r="AK87" s="91">
        <v>-4044480721.8000002</v>
      </c>
      <c r="AL87" s="91">
        <v>-4077558634.71</v>
      </c>
      <c r="AM87" s="91">
        <v>-4092339968.98</v>
      </c>
      <c r="AN87" s="91">
        <v>-4114905216.9000001</v>
      </c>
      <c r="AO87" s="91">
        <v>-4147377716.1100001</v>
      </c>
      <c r="AP87" s="91">
        <v>-4182502642.5700002</v>
      </c>
      <c r="AQ87" s="91">
        <v>-4217626226.96</v>
      </c>
      <c r="AR87" s="91">
        <v>-4245715612.8200002</v>
      </c>
      <c r="AS87" s="91">
        <v>-4278729645.6399999</v>
      </c>
      <c r="AT87" s="91">
        <v>-4313955833.8400002</v>
      </c>
      <c r="AU87" s="91">
        <v>-4348005442.8100004</v>
      </c>
      <c r="AV87" s="91">
        <v>-4380451858.4799995</v>
      </c>
      <c r="AW87" s="91">
        <v>-4416250469.2700005</v>
      </c>
      <c r="AX87" s="91">
        <v>-4453243291.79</v>
      </c>
      <c r="AY87" s="91">
        <v>-4469294551.6400003</v>
      </c>
      <c r="AZ87" s="91">
        <v>-4503620493.0200005</v>
      </c>
      <c r="BA87" s="91">
        <v>-4540482547.8800001</v>
      </c>
      <c r="BB87" s="91">
        <v>-4576354530.0299997</v>
      </c>
      <c r="BC87" s="91">
        <v>-4615852644</v>
      </c>
      <c r="BD87" s="91">
        <v>-4655829247.4300003</v>
      </c>
      <c r="BE87" s="91">
        <v>-4690770149.8299999</v>
      </c>
      <c r="BF87" s="91">
        <v>-4725935700.7700005</v>
      </c>
      <c r="BG87" s="91">
        <v>-4766277451.29</v>
      </c>
      <c r="BH87" s="91">
        <v>-4800651093.8999996</v>
      </c>
      <c r="BI87" s="91">
        <v>-4840242039.1700001</v>
      </c>
      <c r="BJ87" s="91">
        <v>-4878556368.4200001</v>
      </c>
      <c r="BK87" s="91">
        <v>-4894097064.1999998</v>
      </c>
      <c r="BL87" s="91">
        <v>-4924008608.79</v>
      </c>
      <c r="BM87" s="91">
        <v>-4965410277.6000004</v>
      </c>
      <c r="BN87" s="91">
        <v>-5008378402.3699999</v>
      </c>
      <c r="BO87" s="91">
        <v>-5049534831.0299997</v>
      </c>
      <c r="BP87" s="91">
        <v>-5093089664.5299997</v>
      </c>
      <c r="BQ87" s="91">
        <v>-5136719227.5299997</v>
      </c>
      <c r="BR87" s="91">
        <v>-5180574343.4799995</v>
      </c>
      <c r="BS87" s="91">
        <v>-5222012793.96</v>
      </c>
      <c r="BT87" s="91">
        <v>-5255075634.9200001</v>
      </c>
      <c r="BU87" s="91">
        <v>-5300818768.2700005</v>
      </c>
      <c r="BV87" s="91">
        <v>-5346452390.0500002</v>
      </c>
      <c r="BW87" s="91"/>
      <c r="BX87" s="91"/>
      <c r="BY87" s="91"/>
      <c r="BZ87" s="91"/>
      <c r="CA87" s="91"/>
      <c r="CB87" s="91"/>
    </row>
    <row r="88" spans="1:80" x14ac:dyDescent="0.25">
      <c r="A88" s="141" t="s">
        <v>714</v>
      </c>
      <c r="B88" s="91"/>
      <c r="C88" s="91">
        <v>-31686895.090000007</v>
      </c>
      <c r="D88" s="91">
        <v>-31777729.830000002</v>
      </c>
      <c r="E88" s="91">
        <v>-31940846.080000006</v>
      </c>
      <c r="F88" s="91">
        <v>-32226336.670000002</v>
      </c>
      <c r="G88" s="91">
        <v>-32237964.099999998</v>
      </c>
      <c r="H88" s="91">
        <v>-32265383.960000001</v>
      </c>
      <c r="I88" s="91">
        <v>-32500254.429999996</v>
      </c>
      <c r="J88" s="91">
        <v>-32533717.849999994</v>
      </c>
      <c r="K88" s="91">
        <v>-32619483.039999992</v>
      </c>
      <c r="L88" s="91">
        <v>-32775527.82</v>
      </c>
      <c r="M88" s="91">
        <v>-32991575.039999995</v>
      </c>
      <c r="N88" s="91">
        <v>-32923515.820000004</v>
      </c>
      <c r="O88" s="91">
        <v>-34127312.399999999</v>
      </c>
      <c r="P88" s="91">
        <v>-34339167.100000001</v>
      </c>
      <c r="Q88" s="91">
        <v>-34579296.370000005</v>
      </c>
      <c r="R88" s="91">
        <v>-34945978.859999992</v>
      </c>
      <c r="S88" s="91">
        <v>-35159486.840000004</v>
      </c>
      <c r="T88" s="91">
        <v>-35534451.029999994</v>
      </c>
      <c r="U88" s="91">
        <v>-35743755.939999998</v>
      </c>
      <c r="V88" s="91">
        <v>-35848574.640000001</v>
      </c>
      <c r="W88" s="91">
        <v>-35986800.700000003</v>
      </c>
      <c r="X88" s="91">
        <v>-36272117.670000002</v>
      </c>
      <c r="Y88" s="91">
        <v>-36380216.259999998</v>
      </c>
      <c r="Z88" s="91">
        <v>-36475870.119999997</v>
      </c>
      <c r="AA88" s="91">
        <v>-40553595.490000002</v>
      </c>
      <c r="AB88" s="91">
        <v>-40627611.079999998</v>
      </c>
      <c r="AC88" s="91">
        <v>-41106438.29999999</v>
      </c>
      <c r="AD88" s="91">
        <v>-41292151.569999993</v>
      </c>
      <c r="AE88" s="91">
        <v>-42315916.339999996</v>
      </c>
      <c r="AF88" s="91">
        <v>-42987638.739999995</v>
      </c>
      <c r="AG88" s="91">
        <v>-43668994.749999993</v>
      </c>
      <c r="AH88" s="91">
        <v>-43909120.540000007</v>
      </c>
      <c r="AI88" s="91">
        <v>-44107303.399999991</v>
      </c>
      <c r="AJ88" s="91">
        <v>-44261061.150000006</v>
      </c>
      <c r="AK88" s="91">
        <v>-44392937.020000003</v>
      </c>
      <c r="AL88" s="91">
        <v>-44529006.619999997</v>
      </c>
      <c r="AM88" s="91">
        <v>-45767266.810000002</v>
      </c>
      <c r="AN88" s="91">
        <v>-45663126.990000002</v>
      </c>
      <c r="AO88" s="91">
        <v>-45740425.239999995</v>
      </c>
      <c r="AP88" s="91">
        <v>-45854739.159999996</v>
      </c>
      <c r="AQ88" s="91">
        <v>-45967134.149999999</v>
      </c>
      <c r="AR88" s="91">
        <v>-46227773.859999992</v>
      </c>
      <c r="AS88" s="91">
        <v>-46492750.040000007</v>
      </c>
      <c r="AT88" s="91">
        <v>-46646874.93</v>
      </c>
      <c r="AU88" s="91">
        <v>-46726760.030000001</v>
      </c>
      <c r="AV88" s="91">
        <v>-47198145.850000009</v>
      </c>
      <c r="AW88" s="91">
        <v>-47321981.540000007</v>
      </c>
      <c r="AX88" s="91">
        <v>-47542655.31000001</v>
      </c>
      <c r="AY88" s="91">
        <v>-49632907.020000003</v>
      </c>
      <c r="AZ88" s="91">
        <v>-49783518.790000014</v>
      </c>
      <c r="BA88" s="91">
        <v>-49866068.49000001</v>
      </c>
      <c r="BB88" s="91">
        <v>-50032578.130000003</v>
      </c>
      <c r="BC88" s="91">
        <v>-50150567.699999996</v>
      </c>
      <c r="BD88" s="91">
        <v>-50269916.850000009</v>
      </c>
      <c r="BE88" s="91">
        <v>-50486276.680000007</v>
      </c>
      <c r="BF88" s="91">
        <v>-50545522.910000004</v>
      </c>
      <c r="BG88" s="91">
        <v>-50664273.150000006</v>
      </c>
      <c r="BH88" s="91">
        <v>-50849742.980000012</v>
      </c>
      <c r="BI88" s="91">
        <v>-50952758.799999997</v>
      </c>
      <c r="BJ88" s="91">
        <v>-51065308.220000006</v>
      </c>
      <c r="BK88" s="91">
        <v>-52584751.099999994</v>
      </c>
      <c r="BL88" s="91">
        <v>-52499926.280000001</v>
      </c>
      <c r="BM88" s="91">
        <v>-52591880.839999989</v>
      </c>
      <c r="BN88" s="91">
        <v>-52701861.249999993</v>
      </c>
      <c r="BO88" s="91">
        <v>-52773750.379999995</v>
      </c>
      <c r="BP88" s="91">
        <v>-52882285.38000001</v>
      </c>
      <c r="BQ88" s="91">
        <v>-52998056.460000001</v>
      </c>
      <c r="BR88" s="91">
        <v>-53108579.170000009</v>
      </c>
      <c r="BS88" s="91">
        <v>-53188811.850000001</v>
      </c>
      <c r="BT88" s="91">
        <v>-55411095.209999993</v>
      </c>
      <c r="BU88" s="91">
        <v>-55620068.939999998</v>
      </c>
      <c r="BV88" s="91">
        <v>-55810328.519999996</v>
      </c>
      <c r="BW88" s="91">
        <v>-388479229.73000002</v>
      </c>
      <c r="BX88" s="91">
        <v>-425393027.93000001</v>
      </c>
      <c r="BY88" s="91">
        <v>-513751775</v>
      </c>
      <c r="BZ88" s="91">
        <v>-557149633.91000009</v>
      </c>
      <c r="CA88" s="91">
        <v>-604299439.72000003</v>
      </c>
      <c r="CB88" s="91">
        <v>-642171395.37999988</v>
      </c>
    </row>
    <row r="89" spans="1:80" x14ac:dyDescent="0.25">
      <c r="A89" s="135" t="s">
        <v>644</v>
      </c>
      <c r="B89" s="91"/>
      <c r="C89" s="91">
        <v>8127660.75</v>
      </c>
      <c r="D89" s="91">
        <v>15133753.999999998</v>
      </c>
      <c r="E89" s="91">
        <v>29583960.900000002</v>
      </c>
      <c r="F89" s="91">
        <v>5296782.92</v>
      </c>
      <c r="G89" s="91">
        <v>6293585.2599999998</v>
      </c>
      <c r="H89" s="91">
        <v>5734482.1599999992</v>
      </c>
      <c r="I89" s="91">
        <v>3710755.4699999997</v>
      </c>
      <c r="J89" s="91">
        <v>7600698.3399999999</v>
      </c>
      <c r="K89" s="91">
        <v>5930851.0100000007</v>
      </c>
      <c r="L89" s="91">
        <v>14043997.800000001</v>
      </c>
      <c r="M89" s="91">
        <v>7398599.0899999999</v>
      </c>
      <c r="N89" s="91">
        <v>10432996.519999998</v>
      </c>
      <c r="O89" s="91">
        <v>12363894.559999999</v>
      </c>
      <c r="P89" s="91">
        <v>15319988.229999999</v>
      </c>
      <c r="Q89" s="91">
        <v>20992672.080000002</v>
      </c>
      <c r="R89" s="91">
        <v>11567979.610000001</v>
      </c>
      <c r="S89" s="91">
        <v>22525424.440000005</v>
      </c>
      <c r="T89" s="91">
        <v>11815155.129999999</v>
      </c>
      <c r="U89" s="91">
        <v>5068244.5500000007</v>
      </c>
      <c r="V89" s="91">
        <v>6631322.71</v>
      </c>
      <c r="W89" s="91">
        <v>8096265.1000000006</v>
      </c>
      <c r="X89" s="91">
        <v>5887511.75</v>
      </c>
      <c r="Y89" s="91">
        <v>4966470.75</v>
      </c>
      <c r="Z89" s="91">
        <v>18187691.52</v>
      </c>
      <c r="AA89" s="91">
        <v>10850482.52</v>
      </c>
      <c r="AB89" s="91">
        <v>5647608.5900000008</v>
      </c>
      <c r="AC89" s="91">
        <v>9767464.7600000016</v>
      </c>
      <c r="AD89" s="91">
        <v>7606200.8100000005</v>
      </c>
      <c r="AE89" s="91">
        <v>26166218.159999993</v>
      </c>
      <c r="AF89" s="91">
        <v>10407310.880000001</v>
      </c>
      <c r="AG89" s="91">
        <v>8622182.6300000008</v>
      </c>
      <c r="AH89" s="91">
        <v>6452007.5</v>
      </c>
      <c r="AI89" s="91">
        <v>8508082.8599999994</v>
      </c>
      <c r="AJ89" s="91">
        <v>16618277.300000001</v>
      </c>
      <c r="AK89" s="91">
        <v>8509631.5099999998</v>
      </c>
      <c r="AL89" s="91">
        <v>26247620.960000005</v>
      </c>
      <c r="AM89" s="91">
        <v>19322488.43</v>
      </c>
      <c r="AN89" s="91">
        <v>9311097.1899999995</v>
      </c>
      <c r="AO89" s="91">
        <v>6707470.9600000009</v>
      </c>
      <c r="AP89" s="91">
        <v>6835957.54</v>
      </c>
      <c r="AQ89" s="91">
        <v>14001551.030000001</v>
      </c>
      <c r="AR89" s="91">
        <v>9446198.7199999988</v>
      </c>
      <c r="AS89" s="91">
        <v>7472579.7199999997</v>
      </c>
      <c r="AT89" s="91">
        <v>8828723.6699999999</v>
      </c>
      <c r="AU89" s="91">
        <v>10471355.130000001</v>
      </c>
      <c r="AV89" s="91">
        <v>7340545.8300000019</v>
      </c>
      <c r="AW89" s="91">
        <v>6427280.9000000004</v>
      </c>
      <c r="AX89" s="91">
        <v>27659348.289999999</v>
      </c>
      <c r="AY89" s="91">
        <v>11481878.01</v>
      </c>
      <c r="AZ89" s="91">
        <v>9096376.129999999</v>
      </c>
      <c r="BA89" s="91">
        <v>9923998.540000001</v>
      </c>
      <c r="BB89" s="91">
        <v>6742043.0199999996</v>
      </c>
      <c r="BC89" s="91">
        <v>6383876.4700000007</v>
      </c>
      <c r="BD89" s="91">
        <v>11488926.65</v>
      </c>
      <c r="BE89" s="91">
        <v>11529471.270000001</v>
      </c>
      <c r="BF89" s="91">
        <v>6497729.5899999999</v>
      </c>
      <c r="BG89" s="91">
        <v>12591209.409999998</v>
      </c>
      <c r="BH89" s="91">
        <v>7559376.5800000001</v>
      </c>
      <c r="BI89" s="91">
        <v>8948341.75</v>
      </c>
      <c r="BJ89" s="91">
        <v>31833345.899999999</v>
      </c>
      <c r="BK89" s="91">
        <v>19663763.82</v>
      </c>
      <c r="BL89" s="91">
        <v>8088814.5499999998</v>
      </c>
      <c r="BM89" s="91">
        <v>6614313.1500000004</v>
      </c>
      <c r="BN89" s="91">
        <v>8532878.5599999987</v>
      </c>
      <c r="BO89" s="91">
        <v>6209473.959999999</v>
      </c>
      <c r="BP89" s="91">
        <v>6243279.459999999</v>
      </c>
      <c r="BQ89" s="91">
        <v>6131942.0299999993</v>
      </c>
      <c r="BR89" s="91">
        <v>8660685.7699999996</v>
      </c>
      <c r="BS89" s="91">
        <v>17104083.530000001</v>
      </c>
      <c r="BT89" s="91">
        <v>6646074.4999999991</v>
      </c>
      <c r="BU89" s="91">
        <v>6977004.2400000002</v>
      </c>
      <c r="BV89" s="91">
        <v>28818669.23</v>
      </c>
      <c r="BW89" s="91">
        <v>119288124.22000001</v>
      </c>
      <c r="BX89" s="91">
        <v>143422620.43000001</v>
      </c>
      <c r="BY89" s="91">
        <v>145403088.47999999</v>
      </c>
      <c r="BZ89" s="91">
        <v>133824597.41</v>
      </c>
      <c r="CA89" s="91">
        <v>134076573.31999999</v>
      </c>
      <c r="CB89" s="91">
        <v>129690982.8</v>
      </c>
    </row>
    <row r="90" spans="1:80" x14ac:dyDescent="0.25">
      <c r="A90" s="141" t="s">
        <v>724</v>
      </c>
      <c r="B90" s="91"/>
      <c r="C90" s="91">
        <v>2018918.8900000001</v>
      </c>
      <c r="D90" s="91">
        <v>410765.35000000009</v>
      </c>
      <c r="E90" s="91">
        <v>5793948.2299999977</v>
      </c>
      <c r="F90" s="91">
        <v>1232474.74</v>
      </c>
      <c r="G90" s="91">
        <v>1145644.0599999998</v>
      </c>
      <c r="H90" s="91">
        <v>5604205.8299999991</v>
      </c>
      <c r="I90" s="91">
        <v>1089626.02</v>
      </c>
      <c r="J90" s="91">
        <v>2139024.34</v>
      </c>
      <c r="K90" s="91">
        <v>7067069.8399999999</v>
      </c>
      <c r="L90" s="91">
        <v>2351798.1</v>
      </c>
      <c r="M90" s="91">
        <v>3418039.6599999992</v>
      </c>
      <c r="N90" s="91">
        <v>6149398.4099999992</v>
      </c>
      <c r="O90" s="91">
        <v>3474796.1699999995</v>
      </c>
      <c r="P90" s="91">
        <v>3939626</v>
      </c>
      <c r="Q90" s="91">
        <v>4059255.17</v>
      </c>
      <c r="R90" s="91">
        <v>3249205.93</v>
      </c>
      <c r="S90" s="91">
        <v>6009726.6899999995</v>
      </c>
      <c r="T90" s="91">
        <v>3906911.51</v>
      </c>
      <c r="U90" s="91">
        <v>3815835.8000000003</v>
      </c>
      <c r="V90" s="91">
        <v>3514598.4299999997</v>
      </c>
      <c r="W90" s="91">
        <v>3139610.06</v>
      </c>
      <c r="X90" s="91">
        <v>3115755.7600000002</v>
      </c>
      <c r="Y90" s="91">
        <v>3068811.71</v>
      </c>
      <c r="Z90" s="91">
        <v>3012513.1799999997</v>
      </c>
      <c r="AA90" s="91">
        <v>3467214.42</v>
      </c>
      <c r="AB90" s="91">
        <v>3445725.8000000007</v>
      </c>
      <c r="AC90" s="91">
        <v>3578744.2</v>
      </c>
      <c r="AD90" s="91">
        <v>3839634.6199999996</v>
      </c>
      <c r="AE90" s="91">
        <v>3831272.15</v>
      </c>
      <c r="AF90" s="91">
        <v>3714548.54</v>
      </c>
      <c r="AG90" s="91">
        <v>3628495.73</v>
      </c>
      <c r="AH90" s="91">
        <v>3789848.19</v>
      </c>
      <c r="AI90" s="91">
        <v>3692781.2699999991</v>
      </c>
      <c r="AJ90" s="91">
        <v>3928992.1599999992</v>
      </c>
      <c r="AK90" s="91">
        <v>3430964.43</v>
      </c>
      <c r="AL90" s="91">
        <v>3368104.8000000003</v>
      </c>
      <c r="AM90" s="91">
        <v>4231947.05</v>
      </c>
      <c r="AN90" s="91">
        <v>4231947.18</v>
      </c>
      <c r="AO90" s="91">
        <v>4260444.4099999992</v>
      </c>
      <c r="AP90" s="91">
        <v>4247613.8199999994</v>
      </c>
      <c r="AQ90" s="91">
        <v>4228613.8499999996</v>
      </c>
      <c r="AR90" s="91">
        <v>4119958.9099999992</v>
      </c>
      <c r="AS90" s="91">
        <v>4146398.709999999</v>
      </c>
      <c r="AT90" s="91">
        <v>4120958.8799999994</v>
      </c>
      <c r="AU90" s="91">
        <v>4161405.8199999994</v>
      </c>
      <c r="AV90" s="91">
        <v>4411405.8199999994</v>
      </c>
      <c r="AW90" s="91">
        <v>4254294.709999999</v>
      </c>
      <c r="AX90" s="91">
        <v>4184463.8400000008</v>
      </c>
      <c r="AY90" s="91">
        <v>4200913.84</v>
      </c>
      <c r="AZ90" s="91">
        <v>4200914.01</v>
      </c>
      <c r="BA90" s="91">
        <v>4445914.01</v>
      </c>
      <c r="BB90" s="91">
        <v>4168247.3500000006</v>
      </c>
      <c r="BC90" s="91">
        <v>4165914.0100000002</v>
      </c>
      <c r="BD90" s="91">
        <v>4215914.01</v>
      </c>
      <c r="BE90" s="91">
        <v>4167080.6800000006</v>
      </c>
      <c r="BF90" s="91">
        <v>4081869.0100000002</v>
      </c>
      <c r="BG90" s="91">
        <v>4075247.3400000003</v>
      </c>
      <c r="BH90" s="91">
        <v>4075247.3400000003</v>
      </c>
      <c r="BI90" s="91">
        <v>4065914.0100000002</v>
      </c>
      <c r="BJ90" s="91">
        <v>4067092.75</v>
      </c>
      <c r="BK90" s="91">
        <v>3391593.9</v>
      </c>
      <c r="BL90" s="91">
        <v>3391594.1299999994</v>
      </c>
      <c r="BM90" s="91">
        <v>3391594.1299999994</v>
      </c>
      <c r="BN90" s="91">
        <v>3394705.2399999998</v>
      </c>
      <c r="BO90" s="91">
        <v>3391594.1299999994</v>
      </c>
      <c r="BP90" s="91">
        <v>3391594.1299999994</v>
      </c>
      <c r="BQ90" s="91">
        <v>3393149.69</v>
      </c>
      <c r="BR90" s="91">
        <v>3391594.1299999994</v>
      </c>
      <c r="BS90" s="91">
        <v>3404038.57</v>
      </c>
      <c r="BT90" s="91">
        <v>3404038.57</v>
      </c>
      <c r="BU90" s="91">
        <v>3391594.1299999994</v>
      </c>
      <c r="BV90" s="91">
        <v>3393161.7099999995</v>
      </c>
      <c r="BW90" s="91">
        <v>38420913.469999999</v>
      </c>
      <c r="BX90" s="91">
        <v>44306646.409999996</v>
      </c>
      <c r="BY90" s="91">
        <v>43716326.309999995</v>
      </c>
      <c r="BZ90" s="91">
        <v>50599453.000000007</v>
      </c>
      <c r="CA90" s="91">
        <v>49930268.360000007</v>
      </c>
      <c r="CB90" s="91">
        <v>40730252.460000001</v>
      </c>
    </row>
    <row r="91" spans="1:80" x14ac:dyDescent="0.25">
      <c r="A91" s="141" t="s">
        <v>725</v>
      </c>
      <c r="B91" s="154"/>
      <c r="C91" s="154">
        <v>0</v>
      </c>
      <c r="D91" s="154">
        <v>0</v>
      </c>
      <c r="E91" s="154">
        <v>-271780.5</v>
      </c>
      <c r="F91" s="154">
        <v>0</v>
      </c>
      <c r="G91" s="154">
        <v>0</v>
      </c>
      <c r="H91" s="154">
        <v>-665707.84</v>
      </c>
      <c r="I91" s="154">
        <v>-26375.78</v>
      </c>
      <c r="J91" s="154">
        <v>0</v>
      </c>
      <c r="K91" s="154">
        <v>-155660.99</v>
      </c>
      <c r="L91" s="154">
        <v>0</v>
      </c>
      <c r="M91" s="154">
        <v>-367.86</v>
      </c>
      <c r="N91" s="154">
        <v>-44496.039999999994</v>
      </c>
      <c r="O91" s="154">
        <v>-168943.58000000002</v>
      </c>
      <c r="P91" s="154">
        <v>-224915.62</v>
      </c>
      <c r="Q91" s="154">
        <v>-461907.26</v>
      </c>
      <c r="R91" s="154">
        <v>-561980.22999999986</v>
      </c>
      <c r="S91" s="154">
        <v>-193400.24</v>
      </c>
      <c r="T91" s="154">
        <v>-390622.67000000004</v>
      </c>
      <c r="U91" s="154">
        <v>-531025.33000000007</v>
      </c>
      <c r="V91" s="154">
        <v>-180984.04</v>
      </c>
      <c r="W91" s="154">
        <v>-819220.1</v>
      </c>
      <c r="X91" s="154">
        <v>-290031.97000000003</v>
      </c>
      <c r="Y91" s="154">
        <v>-714229.92999999982</v>
      </c>
      <c r="Z91" s="154">
        <v>163566.96</v>
      </c>
      <c r="AA91" s="154">
        <v>-166671.67999999996</v>
      </c>
      <c r="AB91" s="154">
        <v>-250842.49</v>
      </c>
      <c r="AC91" s="154">
        <v>-471186.6</v>
      </c>
      <c r="AD91" s="154">
        <v>-547368.49999999988</v>
      </c>
      <c r="AE91" s="154">
        <v>-184632.24</v>
      </c>
      <c r="AF91" s="154">
        <v>-380084.36</v>
      </c>
      <c r="AG91" s="154">
        <v>-647428.59000000008</v>
      </c>
      <c r="AH91" s="154">
        <v>-185019.53999999998</v>
      </c>
      <c r="AI91" s="154">
        <v>-950211.62000000011</v>
      </c>
      <c r="AJ91" s="154">
        <v>-289908.26999999996</v>
      </c>
      <c r="AK91" s="154">
        <v>-625571.82999999996</v>
      </c>
      <c r="AL91" s="154">
        <v>131946.59</v>
      </c>
      <c r="AM91" s="154">
        <v>-352416.58999999997</v>
      </c>
      <c r="AN91" s="154">
        <v>-352416.58999999997</v>
      </c>
      <c r="AO91" s="154">
        <v>-352416.58999999997</v>
      </c>
      <c r="AP91" s="154">
        <v>-352416.58999999997</v>
      </c>
      <c r="AQ91" s="154">
        <v>-352416.58999999997</v>
      </c>
      <c r="AR91" s="154">
        <v>-352416.58999999997</v>
      </c>
      <c r="AS91" s="154">
        <v>-352416.58999999997</v>
      </c>
      <c r="AT91" s="154">
        <v>-352416.58999999997</v>
      </c>
      <c r="AU91" s="154">
        <v>-352416.58999999997</v>
      </c>
      <c r="AV91" s="154">
        <v>-352416.58999999997</v>
      </c>
      <c r="AW91" s="154">
        <v>-352416.58999999997</v>
      </c>
      <c r="AX91" s="154">
        <v>-352416.67</v>
      </c>
      <c r="AY91" s="154">
        <v>-375826.21</v>
      </c>
      <c r="AZ91" s="154">
        <v>-375826.21</v>
      </c>
      <c r="BA91" s="154">
        <v>-375826.21</v>
      </c>
      <c r="BB91" s="154">
        <v>-375826.21</v>
      </c>
      <c r="BC91" s="154">
        <v>-375826.21</v>
      </c>
      <c r="BD91" s="154">
        <v>-375826.21</v>
      </c>
      <c r="BE91" s="154">
        <v>-375826.21</v>
      </c>
      <c r="BF91" s="154">
        <v>-375826.21</v>
      </c>
      <c r="BG91" s="154">
        <v>-375826.21</v>
      </c>
      <c r="BH91" s="154">
        <v>-375826.21</v>
      </c>
      <c r="BI91" s="154">
        <v>-375826.21</v>
      </c>
      <c r="BJ91" s="154">
        <v>-375826.20999999996</v>
      </c>
      <c r="BK91" s="154">
        <v>-382151.21</v>
      </c>
      <c r="BL91" s="154">
        <v>-382151.21</v>
      </c>
      <c r="BM91" s="154">
        <v>-382151.21</v>
      </c>
      <c r="BN91" s="154">
        <v>-382151.21</v>
      </c>
      <c r="BO91" s="154">
        <v>-382151.21</v>
      </c>
      <c r="BP91" s="154">
        <v>-382151.21</v>
      </c>
      <c r="BQ91" s="154">
        <v>-382151.21</v>
      </c>
      <c r="BR91" s="154">
        <v>-382151.21</v>
      </c>
      <c r="BS91" s="154">
        <v>-382151.21</v>
      </c>
      <c r="BT91" s="154">
        <v>-382151.21</v>
      </c>
      <c r="BU91" s="154">
        <v>-382151.21</v>
      </c>
      <c r="BV91" s="154">
        <v>-382151.20999999996</v>
      </c>
      <c r="BW91" s="91">
        <v>-1164389.01</v>
      </c>
      <c r="BX91" s="91">
        <v>-4373694.0100000007</v>
      </c>
      <c r="BY91" s="91">
        <v>-4566979.13</v>
      </c>
      <c r="BZ91" s="91">
        <v>-4228999.1599999992</v>
      </c>
      <c r="CA91" s="91">
        <v>-4509914.5199999996</v>
      </c>
      <c r="CB91" s="91">
        <v>-4585814.5200000005</v>
      </c>
    </row>
    <row r="92" spans="1:80" x14ac:dyDescent="0.25">
      <c r="A92" s="158" t="s">
        <v>726</v>
      </c>
      <c r="C92" s="159">
        <v>0</v>
      </c>
      <c r="D92" s="159">
        <v>0</v>
      </c>
      <c r="E92" s="159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59">
        <v>0</v>
      </c>
      <c r="T92" s="159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59">
        <v>0</v>
      </c>
      <c r="AD92" s="159">
        <v>0</v>
      </c>
      <c r="AE92" s="159">
        <v>0</v>
      </c>
      <c r="AF92" s="159">
        <v>0</v>
      </c>
      <c r="AG92" s="159">
        <v>0</v>
      </c>
      <c r="AH92" s="159">
        <v>0</v>
      </c>
      <c r="AI92" s="159">
        <v>0</v>
      </c>
      <c r="AJ92" s="159">
        <v>0</v>
      </c>
      <c r="AK92" s="159">
        <v>0</v>
      </c>
      <c r="AL92" s="159">
        <v>0</v>
      </c>
      <c r="AM92" s="159">
        <v>0</v>
      </c>
      <c r="AN92" s="159">
        <v>0</v>
      </c>
      <c r="AO92" s="159">
        <v>0</v>
      </c>
      <c r="AP92" s="159">
        <v>0</v>
      </c>
      <c r="AQ92" s="159">
        <v>0</v>
      </c>
      <c r="AR92" s="159">
        <v>0</v>
      </c>
      <c r="AS92" s="159">
        <v>0</v>
      </c>
      <c r="AT92" s="159">
        <v>0</v>
      </c>
      <c r="AU92" s="159">
        <v>0</v>
      </c>
      <c r="AV92" s="159">
        <v>0</v>
      </c>
      <c r="AW92" s="159">
        <v>0</v>
      </c>
      <c r="AX92" s="159">
        <v>0</v>
      </c>
      <c r="AY92" s="159">
        <v>0</v>
      </c>
      <c r="AZ92" s="159">
        <v>0</v>
      </c>
      <c r="BA92" s="159">
        <v>0</v>
      </c>
      <c r="BB92" s="159">
        <v>0</v>
      </c>
      <c r="BC92" s="159">
        <v>0</v>
      </c>
      <c r="BD92" s="159">
        <v>0</v>
      </c>
      <c r="BE92" s="159">
        <v>0</v>
      </c>
      <c r="BF92" s="159">
        <v>0</v>
      </c>
      <c r="BG92" s="159">
        <v>0</v>
      </c>
      <c r="BH92" s="159">
        <v>0</v>
      </c>
      <c r="BI92" s="159">
        <v>0</v>
      </c>
      <c r="BJ92" s="159">
        <v>0</v>
      </c>
      <c r="BK92" s="159">
        <v>0</v>
      </c>
      <c r="BL92" s="159">
        <v>0</v>
      </c>
      <c r="BM92" s="159">
        <v>0</v>
      </c>
      <c r="BN92" s="159">
        <v>0</v>
      </c>
      <c r="BO92" s="159">
        <v>0</v>
      </c>
      <c r="BP92" s="159">
        <v>0</v>
      </c>
      <c r="BQ92" s="159">
        <v>0</v>
      </c>
      <c r="BR92" s="159">
        <v>0</v>
      </c>
      <c r="BS92" s="159">
        <v>0</v>
      </c>
      <c r="BT92" s="159">
        <v>0</v>
      </c>
      <c r="BU92" s="159">
        <v>0</v>
      </c>
      <c r="BV92" s="159">
        <v>0</v>
      </c>
      <c r="BW92" s="91">
        <v>0</v>
      </c>
      <c r="BX92" s="91">
        <v>0</v>
      </c>
      <c r="BY92" s="91">
        <v>0</v>
      </c>
      <c r="BZ92" s="91">
        <v>0</v>
      </c>
      <c r="CA92" s="91">
        <v>0</v>
      </c>
      <c r="CB92" s="91">
        <v>0</v>
      </c>
    </row>
    <row r="93" spans="1:80" ht="14.25" customHeight="1" x14ac:dyDescent="0.25">
      <c r="A93" s="158" t="s">
        <v>727</v>
      </c>
      <c r="B93" s="154"/>
      <c r="C93" s="154">
        <v>0</v>
      </c>
      <c r="D93" s="154">
        <v>0</v>
      </c>
      <c r="E93" s="154">
        <v>0</v>
      </c>
      <c r="F93" s="154">
        <v>0</v>
      </c>
      <c r="G93" s="154">
        <v>0</v>
      </c>
      <c r="H93" s="154">
        <v>0</v>
      </c>
      <c r="I93" s="154">
        <v>0</v>
      </c>
      <c r="J93" s="154">
        <v>0</v>
      </c>
      <c r="K93" s="154">
        <v>0</v>
      </c>
      <c r="L93" s="154">
        <v>0</v>
      </c>
      <c r="M93" s="154">
        <v>0</v>
      </c>
      <c r="N93" s="154">
        <v>0</v>
      </c>
      <c r="O93" s="154">
        <v>0</v>
      </c>
      <c r="P93" s="154">
        <v>0</v>
      </c>
      <c r="Q93" s="154">
        <v>0</v>
      </c>
      <c r="R93" s="154">
        <v>0</v>
      </c>
      <c r="S93" s="154">
        <v>0</v>
      </c>
      <c r="T93" s="154">
        <v>0</v>
      </c>
      <c r="U93" s="154">
        <v>0</v>
      </c>
      <c r="V93" s="154">
        <v>0</v>
      </c>
      <c r="W93" s="154">
        <v>0</v>
      </c>
      <c r="X93" s="154">
        <v>0</v>
      </c>
      <c r="Y93" s="154">
        <v>0</v>
      </c>
      <c r="Z93" s="154">
        <v>0</v>
      </c>
      <c r="AA93" s="154">
        <v>0</v>
      </c>
      <c r="AB93" s="154">
        <v>0</v>
      </c>
      <c r="AC93" s="154">
        <v>0</v>
      </c>
      <c r="AD93" s="154">
        <v>0</v>
      </c>
      <c r="AE93" s="154">
        <v>0</v>
      </c>
      <c r="AF93" s="154">
        <v>0</v>
      </c>
      <c r="AG93" s="154">
        <v>0</v>
      </c>
      <c r="AH93" s="154">
        <v>0</v>
      </c>
      <c r="AI93" s="154">
        <v>0</v>
      </c>
      <c r="AJ93" s="154">
        <v>0</v>
      </c>
      <c r="AK93" s="154">
        <v>0</v>
      </c>
      <c r="AL93" s="154">
        <v>0</v>
      </c>
      <c r="AM93" s="154">
        <v>0</v>
      </c>
      <c r="AN93" s="154">
        <v>0</v>
      </c>
      <c r="AO93" s="154">
        <v>0</v>
      </c>
      <c r="AP93" s="154">
        <v>0</v>
      </c>
      <c r="AQ93" s="154">
        <v>0</v>
      </c>
      <c r="AR93" s="154">
        <v>0</v>
      </c>
      <c r="AS93" s="154">
        <v>0</v>
      </c>
      <c r="AT93" s="154">
        <v>0</v>
      </c>
      <c r="AU93" s="154">
        <v>0</v>
      </c>
      <c r="AV93" s="154">
        <v>0</v>
      </c>
      <c r="AW93" s="154">
        <v>0</v>
      </c>
      <c r="AX93" s="154">
        <v>0</v>
      </c>
      <c r="AY93" s="154">
        <v>0</v>
      </c>
      <c r="AZ93" s="154">
        <v>0</v>
      </c>
      <c r="BA93" s="154">
        <v>0</v>
      </c>
      <c r="BB93" s="154">
        <v>0</v>
      </c>
      <c r="BC93" s="154">
        <v>0</v>
      </c>
      <c r="BD93" s="154">
        <v>0</v>
      </c>
      <c r="BE93" s="154">
        <v>0</v>
      </c>
      <c r="BF93" s="154">
        <v>0</v>
      </c>
      <c r="BG93" s="154">
        <v>0</v>
      </c>
      <c r="BH93" s="154">
        <v>0</v>
      </c>
      <c r="BI93" s="154">
        <v>0</v>
      </c>
      <c r="BJ93" s="154">
        <v>0</v>
      </c>
      <c r="BK93" s="154">
        <v>0</v>
      </c>
      <c r="BL93" s="154">
        <v>0</v>
      </c>
      <c r="BM93" s="154">
        <v>0</v>
      </c>
      <c r="BN93" s="154">
        <v>0</v>
      </c>
      <c r="BO93" s="154">
        <v>0</v>
      </c>
      <c r="BP93" s="154">
        <v>0</v>
      </c>
      <c r="BQ93" s="154">
        <v>0</v>
      </c>
      <c r="BR93" s="154">
        <v>0</v>
      </c>
      <c r="BS93" s="154">
        <v>0</v>
      </c>
      <c r="BT93" s="154">
        <v>0</v>
      </c>
      <c r="BU93" s="154">
        <v>0</v>
      </c>
      <c r="BV93" s="154">
        <v>0</v>
      </c>
      <c r="BW93" s="91">
        <v>0</v>
      </c>
      <c r="BX93" s="91">
        <v>0</v>
      </c>
      <c r="BY93" s="91">
        <v>0</v>
      </c>
      <c r="BZ93" s="91">
        <v>0</v>
      </c>
      <c r="CA93" s="91">
        <v>0</v>
      </c>
      <c r="CB93" s="91">
        <v>0</v>
      </c>
    </row>
    <row r="94" spans="1:80" x14ac:dyDescent="0.25">
      <c r="A94" s="158" t="s">
        <v>728</v>
      </c>
      <c r="B94" s="154"/>
      <c r="C94" s="154">
        <v>-10558.25</v>
      </c>
      <c r="D94" s="154">
        <v>-2244.6</v>
      </c>
      <c r="E94" s="154">
        <v>0</v>
      </c>
      <c r="F94" s="154">
        <v>0</v>
      </c>
      <c r="G94" s="154">
        <v>0</v>
      </c>
      <c r="H94" s="154">
        <v>0</v>
      </c>
      <c r="I94" s="154">
        <v>-248587.85</v>
      </c>
      <c r="J94" s="154">
        <v>0</v>
      </c>
      <c r="K94" s="154">
        <v>-157603.38</v>
      </c>
      <c r="L94" s="154">
        <v>0</v>
      </c>
      <c r="M94" s="154">
        <v>0</v>
      </c>
      <c r="N94" s="154">
        <v>0</v>
      </c>
      <c r="O94" s="154">
        <v>0</v>
      </c>
      <c r="P94" s="154">
        <v>0</v>
      </c>
      <c r="Q94" s="154">
        <v>0</v>
      </c>
      <c r="R94" s="154">
        <v>0</v>
      </c>
      <c r="S94" s="154">
        <v>0</v>
      </c>
      <c r="T94" s="154">
        <v>0</v>
      </c>
      <c r="U94" s="154">
        <v>0</v>
      </c>
      <c r="V94" s="154">
        <v>0</v>
      </c>
      <c r="W94" s="154">
        <v>0</v>
      </c>
      <c r="X94" s="154">
        <v>0</v>
      </c>
      <c r="Y94" s="154">
        <v>0</v>
      </c>
      <c r="Z94" s="154">
        <v>0</v>
      </c>
      <c r="AA94" s="154">
        <v>0</v>
      </c>
      <c r="AB94" s="154">
        <v>0</v>
      </c>
      <c r="AC94" s="154">
        <v>0</v>
      </c>
      <c r="AD94" s="154">
        <v>0</v>
      </c>
      <c r="AE94" s="154">
        <v>0</v>
      </c>
      <c r="AF94" s="154">
        <v>0</v>
      </c>
      <c r="AG94" s="154">
        <v>0</v>
      </c>
      <c r="AH94" s="154">
        <v>0</v>
      </c>
      <c r="AI94" s="154">
        <v>0</v>
      </c>
      <c r="AJ94" s="154">
        <v>0</v>
      </c>
      <c r="AK94" s="154">
        <v>0</v>
      </c>
      <c r="AL94" s="154">
        <v>0</v>
      </c>
      <c r="AM94" s="154">
        <v>0</v>
      </c>
      <c r="AN94" s="154">
        <v>0</v>
      </c>
      <c r="AO94" s="154">
        <v>0</v>
      </c>
      <c r="AP94" s="154">
        <v>0</v>
      </c>
      <c r="AQ94" s="154">
        <v>0</v>
      </c>
      <c r="AR94" s="154">
        <v>0</v>
      </c>
      <c r="AS94" s="154">
        <v>0</v>
      </c>
      <c r="AT94" s="154">
        <v>0</v>
      </c>
      <c r="AU94" s="154">
        <v>0</v>
      </c>
      <c r="AV94" s="154">
        <v>0</v>
      </c>
      <c r="AW94" s="154">
        <v>0</v>
      </c>
      <c r="AX94" s="154">
        <v>0</v>
      </c>
      <c r="AY94" s="154">
        <v>0</v>
      </c>
      <c r="AZ94" s="154">
        <v>0</v>
      </c>
      <c r="BA94" s="154">
        <v>0</v>
      </c>
      <c r="BB94" s="154">
        <v>0</v>
      </c>
      <c r="BC94" s="154">
        <v>0</v>
      </c>
      <c r="BD94" s="154">
        <v>0</v>
      </c>
      <c r="BE94" s="154">
        <v>0</v>
      </c>
      <c r="BF94" s="154">
        <v>0</v>
      </c>
      <c r="BG94" s="154">
        <v>0</v>
      </c>
      <c r="BH94" s="154">
        <v>0</v>
      </c>
      <c r="BI94" s="154">
        <v>0</v>
      </c>
      <c r="BJ94" s="154">
        <v>0</v>
      </c>
      <c r="BK94" s="154">
        <v>0</v>
      </c>
      <c r="BL94" s="154">
        <v>0</v>
      </c>
      <c r="BM94" s="154">
        <v>0</v>
      </c>
      <c r="BN94" s="154">
        <v>0</v>
      </c>
      <c r="BO94" s="154">
        <v>0</v>
      </c>
      <c r="BP94" s="154">
        <v>0</v>
      </c>
      <c r="BQ94" s="154">
        <v>0</v>
      </c>
      <c r="BR94" s="154">
        <v>0</v>
      </c>
      <c r="BS94" s="154">
        <v>0</v>
      </c>
      <c r="BT94" s="154">
        <v>0</v>
      </c>
      <c r="BU94" s="154">
        <v>0</v>
      </c>
      <c r="BV94" s="154">
        <v>0</v>
      </c>
      <c r="BW94" s="91">
        <v>-418994.08</v>
      </c>
      <c r="BX94" s="91">
        <v>0</v>
      </c>
      <c r="BY94" s="91">
        <v>0</v>
      </c>
      <c r="BZ94" s="91">
        <v>0</v>
      </c>
      <c r="CA94" s="91">
        <v>0</v>
      </c>
      <c r="CB94" s="91">
        <v>0</v>
      </c>
    </row>
    <row r="95" spans="1:80" x14ac:dyDescent="0.25">
      <c r="A95" s="158" t="s">
        <v>729</v>
      </c>
      <c r="B95" s="154"/>
      <c r="C95" s="154">
        <v>75</v>
      </c>
      <c r="D95" s="154">
        <v>100</v>
      </c>
      <c r="E95" s="154">
        <v>0</v>
      </c>
      <c r="F95" s="154">
        <v>0</v>
      </c>
      <c r="G95" s="154">
        <v>0</v>
      </c>
      <c r="H95" s="154">
        <v>0</v>
      </c>
      <c r="I95" s="154">
        <v>0</v>
      </c>
      <c r="J95" s="154">
        <v>0</v>
      </c>
      <c r="K95" s="154">
        <v>0</v>
      </c>
      <c r="L95" s="154">
        <v>0</v>
      </c>
      <c r="M95" s="154">
        <v>0</v>
      </c>
      <c r="N95" s="154">
        <v>0</v>
      </c>
      <c r="O95" s="154">
        <v>0</v>
      </c>
      <c r="P95" s="154">
        <v>0</v>
      </c>
      <c r="Q95" s="154">
        <v>0</v>
      </c>
      <c r="R95" s="154">
        <v>0</v>
      </c>
      <c r="S95" s="154">
        <v>0</v>
      </c>
      <c r="T95" s="154">
        <v>0</v>
      </c>
      <c r="U95" s="154">
        <v>0</v>
      </c>
      <c r="V95" s="154">
        <v>0</v>
      </c>
      <c r="W95" s="154">
        <v>0</v>
      </c>
      <c r="X95" s="154">
        <v>0</v>
      </c>
      <c r="Y95" s="154">
        <v>0</v>
      </c>
      <c r="Z95" s="154">
        <v>0</v>
      </c>
      <c r="AA95" s="154">
        <v>0</v>
      </c>
      <c r="AB95" s="154">
        <v>0</v>
      </c>
      <c r="AC95" s="154">
        <v>0</v>
      </c>
      <c r="AD95" s="154">
        <v>0</v>
      </c>
      <c r="AE95" s="154">
        <v>0</v>
      </c>
      <c r="AF95" s="154">
        <v>0</v>
      </c>
      <c r="AG95" s="154">
        <v>0</v>
      </c>
      <c r="AH95" s="154">
        <v>0</v>
      </c>
      <c r="AI95" s="154">
        <v>0</v>
      </c>
      <c r="AJ95" s="154">
        <v>0</v>
      </c>
      <c r="AK95" s="154">
        <v>0</v>
      </c>
      <c r="AL95" s="154">
        <v>0</v>
      </c>
      <c r="AM95" s="154">
        <v>0</v>
      </c>
      <c r="AN95" s="154">
        <v>0</v>
      </c>
      <c r="AO95" s="154">
        <v>0</v>
      </c>
      <c r="AP95" s="154">
        <v>0</v>
      </c>
      <c r="AQ95" s="154">
        <v>0</v>
      </c>
      <c r="AR95" s="154">
        <v>0</v>
      </c>
      <c r="AS95" s="154">
        <v>0</v>
      </c>
      <c r="AT95" s="154">
        <v>0</v>
      </c>
      <c r="AU95" s="154">
        <v>0</v>
      </c>
      <c r="AV95" s="154">
        <v>0</v>
      </c>
      <c r="AW95" s="154">
        <v>0</v>
      </c>
      <c r="AX95" s="154">
        <v>0</v>
      </c>
      <c r="AY95" s="154">
        <v>0</v>
      </c>
      <c r="AZ95" s="154">
        <v>0</v>
      </c>
      <c r="BA95" s="154">
        <v>0</v>
      </c>
      <c r="BB95" s="154">
        <v>0</v>
      </c>
      <c r="BC95" s="154">
        <v>0</v>
      </c>
      <c r="BD95" s="154">
        <v>0</v>
      </c>
      <c r="BE95" s="154">
        <v>0</v>
      </c>
      <c r="BF95" s="154">
        <v>0</v>
      </c>
      <c r="BG95" s="154">
        <v>0</v>
      </c>
      <c r="BH95" s="154">
        <v>0</v>
      </c>
      <c r="BI95" s="154">
        <v>0</v>
      </c>
      <c r="BJ95" s="154">
        <v>0</v>
      </c>
      <c r="BK95" s="154">
        <v>0</v>
      </c>
      <c r="BL95" s="154">
        <v>0</v>
      </c>
      <c r="BM95" s="154">
        <v>0</v>
      </c>
      <c r="BN95" s="154">
        <v>0</v>
      </c>
      <c r="BO95" s="154">
        <v>0</v>
      </c>
      <c r="BP95" s="154">
        <v>0</v>
      </c>
      <c r="BQ95" s="154">
        <v>0</v>
      </c>
      <c r="BR95" s="154">
        <v>0</v>
      </c>
      <c r="BS95" s="154">
        <v>0</v>
      </c>
      <c r="BT95" s="154">
        <v>0</v>
      </c>
      <c r="BU95" s="154">
        <v>0</v>
      </c>
      <c r="BV95" s="154">
        <v>0</v>
      </c>
      <c r="BW95" s="91">
        <v>175</v>
      </c>
      <c r="BX95" s="91">
        <v>0</v>
      </c>
      <c r="BY95" s="91">
        <v>0</v>
      </c>
      <c r="BZ95" s="91">
        <v>0</v>
      </c>
      <c r="CA95" s="91">
        <v>0</v>
      </c>
      <c r="CB95" s="91">
        <v>0</v>
      </c>
    </row>
    <row r="96" spans="1:80" x14ac:dyDescent="0.25">
      <c r="A96" s="141" t="s">
        <v>682</v>
      </c>
      <c r="B96" s="154"/>
      <c r="C96" s="154">
        <v>0</v>
      </c>
      <c r="D96" s="154">
        <v>0</v>
      </c>
      <c r="E96" s="154">
        <v>0</v>
      </c>
      <c r="F96" s="154">
        <v>0</v>
      </c>
      <c r="G96" s="154">
        <v>0</v>
      </c>
      <c r="H96" s="154">
        <v>0</v>
      </c>
      <c r="I96" s="154">
        <v>0</v>
      </c>
      <c r="J96" s="154">
        <v>0</v>
      </c>
      <c r="K96" s="154">
        <v>0</v>
      </c>
      <c r="L96" s="154">
        <v>0</v>
      </c>
      <c r="M96" s="154">
        <v>0</v>
      </c>
      <c r="N96" s="154">
        <v>0</v>
      </c>
      <c r="O96" s="154">
        <v>0</v>
      </c>
      <c r="P96" s="154">
        <v>0</v>
      </c>
      <c r="Q96" s="154">
        <v>0</v>
      </c>
      <c r="R96" s="154">
        <v>0</v>
      </c>
      <c r="S96" s="154">
        <v>0</v>
      </c>
      <c r="T96" s="154">
        <v>0</v>
      </c>
      <c r="U96" s="154">
        <v>0</v>
      </c>
      <c r="V96" s="154">
        <v>0</v>
      </c>
      <c r="W96" s="154">
        <v>0</v>
      </c>
      <c r="X96" s="154">
        <v>0</v>
      </c>
      <c r="Y96" s="154">
        <v>0</v>
      </c>
      <c r="Z96" s="154">
        <v>0</v>
      </c>
      <c r="AA96" s="154">
        <v>0</v>
      </c>
      <c r="AB96" s="154">
        <v>0</v>
      </c>
      <c r="AC96" s="154">
        <v>0</v>
      </c>
      <c r="AD96" s="154">
        <v>0</v>
      </c>
      <c r="AE96" s="154">
        <v>0</v>
      </c>
      <c r="AF96" s="154">
        <v>0</v>
      </c>
      <c r="AG96" s="154">
        <v>0</v>
      </c>
      <c r="AH96" s="154">
        <v>0</v>
      </c>
      <c r="AI96" s="154">
        <v>0</v>
      </c>
      <c r="AJ96" s="154">
        <v>0</v>
      </c>
      <c r="AK96" s="154">
        <v>0</v>
      </c>
      <c r="AL96" s="154">
        <v>0</v>
      </c>
      <c r="AM96" s="154">
        <v>0</v>
      </c>
      <c r="AN96" s="154">
        <v>0</v>
      </c>
      <c r="AO96" s="154">
        <v>0</v>
      </c>
      <c r="AP96" s="154">
        <v>0</v>
      </c>
      <c r="AQ96" s="154">
        <v>0</v>
      </c>
      <c r="AR96" s="154">
        <v>0</v>
      </c>
      <c r="AS96" s="154">
        <v>0</v>
      </c>
      <c r="AT96" s="154">
        <v>0</v>
      </c>
      <c r="AU96" s="154">
        <v>0</v>
      </c>
      <c r="AV96" s="154">
        <v>0</v>
      </c>
      <c r="AW96" s="154">
        <v>0</v>
      </c>
      <c r="AX96" s="154">
        <v>0</v>
      </c>
      <c r="AY96" s="154">
        <v>0</v>
      </c>
      <c r="AZ96" s="154">
        <v>0</v>
      </c>
      <c r="BA96" s="154">
        <v>0</v>
      </c>
      <c r="BB96" s="154">
        <v>0</v>
      </c>
      <c r="BC96" s="154">
        <v>0</v>
      </c>
      <c r="BD96" s="154">
        <v>0</v>
      </c>
      <c r="BE96" s="154">
        <v>0</v>
      </c>
      <c r="BF96" s="154">
        <v>0</v>
      </c>
      <c r="BG96" s="154">
        <v>0</v>
      </c>
      <c r="BH96" s="154">
        <v>0</v>
      </c>
      <c r="BI96" s="154">
        <v>0</v>
      </c>
      <c r="BJ96" s="154">
        <v>0</v>
      </c>
      <c r="BK96" s="154">
        <v>0</v>
      </c>
      <c r="BL96" s="154">
        <v>0</v>
      </c>
      <c r="BM96" s="154">
        <v>0</v>
      </c>
      <c r="BN96" s="154">
        <v>0</v>
      </c>
      <c r="BO96" s="154">
        <v>0</v>
      </c>
      <c r="BP96" s="154">
        <v>0</v>
      </c>
      <c r="BQ96" s="154">
        <v>0</v>
      </c>
      <c r="BR96" s="154">
        <v>0</v>
      </c>
      <c r="BS96" s="154">
        <v>0</v>
      </c>
      <c r="BT96" s="154">
        <v>0</v>
      </c>
      <c r="BU96" s="154">
        <v>0</v>
      </c>
      <c r="BV96" s="154">
        <v>0</v>
      </c>
      <c r="BW96" s="91">
        <v>0</v>
      </c>
      <c r="BX96" s="91">
        <v>0</v>
      </c>
      <c r="BY96" s="91">
        <v>0</v>
      </c>
      <c r="BZ96" s="91">
        <v>0</v>
      </c>
      <c r="CA96" s="91">
        <v>0</v>
      </c>
      <c r="CB96" s="91">
        <v>0</v>
      </c>
    </row>
    <row r="97" spans="1:80" x14ac:dyDescent="0.25">
      <c r="A97" s="141" t="s">
        <v>712</v>
      </c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4"/>
      <c r="BR97" s="154"/>
      <c r="BS97" s="154"/>
      <c r="BT97" s="154"/>
      <c r="BU97" s="154"/>
      <c r="BV97" s="154"/>
      <c r="BW97" s="91">
        <v>0</v>
      </c>
      <c r="BX97" s="91">
        <v>0</v>
      </c>
      <c r="BY97" s="91">
        <v>0</v>
      </c>
      <c r="BZ97" s="91">
        <v>0</v>
      </c>
      <c r="CA97" s="91">
        <v>0</v>
      </c>
      <c r="CB97" s="91">
        <v>0</v>
      </c>
    </row>
    <row r="98" spans="1:80" x14ac:dyDescent="0.25">
      <c r="A98" s="138" t="s">
        <v>314</v>
      </c>
      <c r="B98" s="139">
        <v>-3288749774.4099998</v>
      </c>
      <c r="C98" s="140">
        <v>-3310300573.1100001</v>
      </c>
      <c r="D98" s="140">
        <v>-3326535928.1900001</v>
      </c>
      <c r="E98" s="140">
        <v>-3323370645.6399999</v>
      </c>
      <c r="F98" s="140">
        <v>-3349067724.6500001</v>
      </c>
      <c r="G98" s="140">
        <v>-3373866459.4299998</v>
      </c>
      <c r="H98" s="140">
        <v>-3395458863.2399998</v>
      </c>
      <c r="I98" s="140">
        <v>-3423433699.8099999</v>
      </c>
      <c r="J98" s="140">
        <v>-3446227694.98</v>
      </c>
      <c r="K98" s="140">
        <v>-3466162521.54</v>
      </c>
      <c r="L98" s="140">
        <v>-3482542253.46</v>
      </c>
      <c r="M98" s="140">
        <v>-3504717557.6100001</v>
      </c>
      <c r="N98" s="140">
        <v>-3521103174.54</v>
      </c>
      <c r="O98" s="140">
        <v>-3539560739.79</v>
      </c>
      <c r="P98" s="140">
        <v>-3554865208.2800002</v>
      </c>
      <c r="Q98" s="140">
        <v>-3564854484.6599998</v>
      </c>
      <c r="R98" s="140">
        <v>-3585545258.21</v>
      </c>
      <c r="S98" s="140">
        <v>-3592362994.1599998</v>
      </c>
      <c r="T98" s="140">
        <v>-3612566001.2199998</v>
      </c>
      <c r="U98" s="140">
        <v>-3639956702.1399999</v>
      </c>
      <c r="V98" s="140">
        <v>-3665840339.6799998</v>
      </c>
      <c r="W98" s="140">
        <v>-3691410485.3200002</v>
      </c>
      <c r="X98" s="140">
        <v>-3718969367.4499998</v>
      </c>
      <c r="Y98" s="140">
        <v>-3748028531.1799998</v>
      </c>
      <c r="Z98" s="140">
        <v>-3763140629.6399999</v>
      </c>
      <c r="AA98" s="140">
        <v>-3789543199.8699999</v>
      </c>
      <c r="AB98" s="140">
        <v>-3821328319.0500002</v>
      </c>
      <c r="AC98" s="140">
        <v>-3849559734.9899998</v>
      </c>
      <c r="AD98" s="140">
        <v>-3879953419.6300001</v>
      </c>
      <c r="AE98" s="140">
        <v>-3892456477.9000001</v>
      </c>
      <c r="AF98" s="140">
        <v>-3921702341.5799999</v>
      </c>
      <c r="AG98" s="140">
        <v>-3953768086.5599999</v>
      </c>
      <c r="AH98" s="140">
        <v>-3987620370.9499998</v>
      </c>
      <c r="AI98" s="140">
        <v>-4020477021.8400002</v>
      </c>
      <c r="AJ98" s="140">
        <v>-4044480721.8000002</v>
      </c>
      <c r="AK98" s="140">
        <v>-4077558634.71</v>
      </c>
      <c r="AL98" s="140">
        <v>-4092339968.98</v>
      </c>
      <c r="AM98" s="140">
        <v>-4114905216.9000001</v>
      </c>
      <c r="AN98" s="140">
        <v>-4147377716.1100001</v>
      </c>
      <c r="AO98" s="140">
        <v>-4182502642.5700002</v>
      </c>
      <c r="AP98" s="140">
        <v>-4217626226.96</v>
      </c>
      <c r="AQ98" s="140">
        <v>-4245715612.8200002</v>
      </c>
      <c r="AR98" s="140">
        <v>-4278729645.6399999</v>
      </c>
      <c r="AS98" s="140">
        <v>-4313955833.8400002</v>
      </c>
      <c r="AT98" s="140">
        <v>-4348005442.8100004</v>
      </c>
      <c r="AU98" s="140">
        <v>-4380451858.4799995</v>
      </c>
      <c r="AV98" s="140">
        <v>-4416250469.2700005</v>
      </c>
      <c r="AW98" s="140">
        <v>-4453243291.79</v>
      </c>
      <c r="AX98" s="140">
        <v>-4469294551.6400003</v>
      </c>
      <c r="AY98" s="140">
        <v>-4503620493.0200005</v>
      </c>
      <c r="AZ98" s="140">
        <v>-4540482547.8800001</v>
      </c>
      <c r="BA98" s="140">
        <v>-4576354530.0299997</v>
      </c>
      <c r="BB98" s="140">
        <v>-4615852644</v>
      </c>
      <c r="BC98" s="140">
        <v>-4655829247.4300003</v>
      </c>
      <c r="BD98" s="140">
        <v>-4690770149.8299999</v>
      </c>
      <c r="BE98" s="140">
        <v>-4725935700.7700005</v>
      </c>
      <c r="BF98" s="140">
        <v>-4766277451.29</v>
      </c>
      <c r="BG98" s="140">
        <v>-4800651093.8999996</v>
      </c>
      <c r="BH98" s="140">
        <v>-4840242039.1700001</v>
      </c>
      <c r="BI98" s="140">
        <v>-4878556368.4200001</v>
      </c>
      <c r="BJ98" s="140">
        <v>-4894097064.1999998</v>
      </c>
      <c r="BK98" s="140">
        <v>-4924008608.79</v>
      </c>
      <c r="BL98" s="140">
        <v>-4965410277.6000004</v>
      </c>
      <c r="BM98" s="140">
        <v>-5008378402.3699999</v>
      </c>
      <c r="BN98" s="140">
        <v>-5049534831.0299997</v>
      </c>
      <c r="BO98" s="140">
        <v>-5093089664.5299997</v>
      </c>
      <c r="BP98" s="140">
        <v>-5136719227.5299997</v>
      </c>
      <c r="BQ98" s="140">
        <v>-5180574343.4799995</v>
      </c>
      <c r="BR98" s="140">
        <v>-5222012793.96</v>
      </c>
      <c r="BS98" s="140">
        <v>-5255075634.9200001</v>
      </c>
      <c r="BT98" s="140">
        <v>-5300818768.2700005</v>
      </c>
      <c r="BU98" s="140">
        <v>-5346452390.0500002</v>
      </c>
      <c r="BV98" s="140">
        <v>-5370433038.8400002</v>
      </c>
      <c r="BW98" s="140">
        <v>-232353400.13</v>
      </c>
      <c r="BX98" s="140">
        <v>-242037455.09999999</v>
      </c>
      <c r="BY98" s="140">
        <v>-329199339.33999997</v>
      </c>
      <c r="BZ98" s="140">
        <v>-376954582.66000003</v>
      </c>
      <c r="CA98" s="140">
        <v>-424802512.56</v>
      </c>
      <c r="CB98" s="140">
        <v>-476335974.63999999</v>
      </c>
    </row>
    <row r="99" spans="1:80" x14ac:dyDescent="0.25">
      <c r="A99" s="135" t="s">
        <v>703</v>
      </c>
      <c r="B99" s="91">
        <v>0</v>
      </c>
      <c r="C99" s="91">
        <v>0</v>
      </c>
      <c r="D99" s="91">
        <v>0</v>
      </c>
      <c r="E99" s="91">
        <v>0</v>
      </c>
      <c r="F99" s="91">
        <v>0</v>
      </c>
      <c r="G99" s="91">
        <v>0</v>
      </c>
      <c r="H99" s="91">
        <v>0</v>
      </c>
      <c r="I99" s="91">
        <v>0</v>
      </c>
      <c r="J99" s="91">
        <v>0</v>
      </c>
      <c r="K99" s="91">
        <v>0</v>
      </c>
      <c r="L99" s="91">
        <v>0</v>
      </c>
      <c r="M99" s="91">
        <v>0</v>
      </c>
      <c r="N99" s="91">
        <v>0</v>
      </c>
      <c r="O99" s="91">
        <v>0</v>
      </c>
      <c r="P99" s="91">
        <v>0</v>
      </c>
      <c r="Q99" s="91">
        <v>0</v>
      </c>
      <c r="R99" s="91">
        <v>0</v>
      </c>
      <c r="S99" s="91">
        <v>0</v>
      </c>
      <c r="T99" s="91">
        <v>0</v>
      </c>
      <c r="U99" s="91">
        <v>0</v>
      </c>
      <c r="V99" s="91">
        <v>0</v>
      </c>
      <c r="W99" s="91">
        <v>0</v>
      </c>
      <c r="X99" s="91">
        <v>0</v>
      </c>
      <c r="Y99" s="91">
        <v>0</v>
      </c>
      <c r="Z99" s="91">
        <v>0</v>
      </c>
      <c r="AA99" s="91">
        <v>0</v>
      </c>
      <c r="AB99" s="91">
        <v>0</v>
      </c>
      <c r="AC99" s="91">
        <v>0</v>
      </c>
      <c r="AD99" s="91">
        <v>0</v>
      </c>
      <c r="AE99" s="91">
        <v>0</v>
      </c>
      <c r="AF99" s="91">
        <v>0</v>
      </c>
      <c r="AG99" s="91">
        <v>0</v>
      </c>
      <c r="AH99" s="91">
        <v>0</v>
      </c>
      <c r="AI99" s="91">
        <v>0</v>
      </c>
      <c r="AJ99" s="91">
        <v>0</v>
      </c>
      <c r="AK99" s="91">
        <v>0</v>
      </c>
      <c r="AL99" s="91">
        <v>0</v>
      </c>
      <c r="AM99" s="91">
        <v>0</v>
      </c>
      <c r="AN99" s="91">
        <v>0</v>
      </c>
      <c r="AO99" s="91">
        <v>0</v>
      </c>
      <c r="AP99" s="91">
        <v>0</v>
      </c>
      <c r="AQ99" s="91">
        <v>0</v>
      </c>
      <c r="AR99" s="91">
        <v>0</v>
      </c>
      <c r="AS99" s="91">
        <v>0</v>
      </c>
      <c r="AT99" s="91">
        <v>0</v>
      </c>
      <c r="AU99" s="91">
        <v>0</v>
      </c>
      <c r="AV99" s="91">
        <v>0</v>
      </c>
      <c r="AW99" s="91">
        <v>0</v>
      </c>
      <c r="AX99" s="91">
        <v>0</v>
      </c>
      <c r="AY99" s="91">
        <v>0</v>
      </c>
      <c r="AZ99" s="91">
        <v>0</v>
      </c>
      <c r="BA99" s="91">
        <v>0</v>
      </c>
      <c r="BB99" s="91">
        <v>0</v>
      </c>
      <c r="BC99" s="91">
        <v>0</v>
      </c>
      <c r="BD99" s="91">
        <v>0</v>
      </c>
      <c r="BE99" s="91">
        <v>0</v>
      </c>
      <c r="BF99" s="91">
        <v>0</v>
      </c>
      <c r="BG99" s="91">
        <v>0</v>
      </c>
      <c r="BH99" s="91">
        <v>0</v>
      </c>
      <c r="BI99" s="91">
        <v>0</v>
      </c>
      <c r="BJ99" s="91">
        <v>0</v>
      </c>
      <c r="BK99" s="91">
        <v>0</v>
      </c>
      <c r="BL99" s="91">
        <v>0</v>
      </c>
      <c r="BM99" s="91">
        <v>0</v>
      </c>
      <c r="BN99" s="91">
        <v>0</v>
      </c>
      <c r="BO99" s="91">
        <v>0</v>
      </c>
      <c r="BP99" s="91">
        <v>0</v>
      </c>
      <c r="BQ99" s="91">
        <v>0</v>
      </c>
      <c r="BR99" s="91">
        <v>0</v>
      </c>
      <c r="BS99" s="91">
        <v>0</v>
      </c>
      <c r="BT99" s="91">
        <v>0</v>
      </c>
      <c r="BU99" s="91">
        <v>0</v>
      </c>
      <c r="BV99" s="91">
        <v>0</v>
      </c>
      <c r="BW99" s="91"/>
      <c r="BX99" s="91"/>
      <c r="BY99" s="91"/>
      <c r="BZ99" s="91"/>
      <c r="CA99" s="91"/>
      <c r="CB99" s="91"/>
    </row>
    <row r="100" spans="1:80" x14ac:dyDescent="0.25">
      <c r="A100" s="135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  <c r="BL100" s="91"/>
      <c r="BM100" s="91"/>
      <c r="BN100" s="91"/>
      <c r="BO100" s="91"/>
      <c r="BP100" s="91"/>
      <c r="BQ100" s="91"/>
      <c r="BR100" s="91"/>
      <c r="BS100" s="91"/>
      <c r="BT100" s="91"/>
      <c r="BU100" s="91"/>
      <c r="BV100" s="91"/>
      <c r="BW100" s="91"/>
      <c r="BX100" s="91"/>
      <c r="BY100" s="91"/>
      <c r="BZ100" s="91"/>
      <c r="CA100" s="91"/>
      <c r="CB100" s="91"/>
    </row>
    <row r="101" spans="1:80" x14ac:dyDescent="0.25">
      <c r="A101" s="160" t="s">
        <v>730</v>
      </c>
      <c r="B101" s="133" t="s">
        <v>731</v>
      </c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161"/>
      <c r="AG101" s="161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  <c r="AT101" s="161"/>
      <c r="AU101" s="161"/>
      <c r="AV101" s="161"/>
      <c r="AW101" s="161"/>
      <c r="AX101" s="161"/>
      <c r="AY101" s="161"/>
      <c r="AZ101" s="161"/>
      <c r="BA101" s="161"/>
      <c r="BB101" s="161"/>
      <c r="BC101" s="161"/>
      <c r="BD101" s="161"/>
      <c r="BE101" s="161"/>
      <c r="BF101" s="161"/>
      <c r="BG101" s="161"/>
      <c r="BH101" s="161"/>
      <c r="BI101" s="161"/>
      <c r="BJ101" s="161"/>
      <c r="BK101" s="161"/>
      <c r="BL101" s="161"/>
      <c r="BM101" s="161"/>
      <c r="BN101" s="161"/>
      <c r="BO101" s="161"/>
      <c r="BP101" s="161"/>
      <c r="BQ101" s="161"/>
      <c r="BR101" s="161"/>
      <c r="BS101" s="161"/>
      <c r="BT101" s="161"/>
      <c r="BU101" s="161"/>
      <c r="BV101" s="161"/>
      <c r="BW101" s="161"/>
      <c r="BX101" s="161"/>
      <c r="BY101" s="161"/>
      <c r="BZ101" s="161"/>
      <c r="CA101" s="161"/>
      <c r="CB101" s="161"/>
    </row>
    <row r="102" spans="1:80" x14ac:dyDescent="0.25">
      <c r="A102" s="135" t="s">
        <v>701</v>
      </c>
      <c r="B102" s="91"/>
      <c r="C102" s="91">
        <v>-96986809.819999993</v>
      </c>
      <c r="D102" s="91">
        <v>-98275336.090000004</v>
      </c>
      <c r="E102" s="91">
        <v>-98062193.920000002</v>
      </c>
      <c r="F102" s="91">
        <v>-98026390.340000004</v>
      </c>
      <c r="G102" s="91">
        <v>-98432945.030000001</v>
      </c>
      <c r="H102" s="91">
        <v>-97484709.959999993</v>
      </c>
      <c r="I102" s="91">
        <v>-98488387.969999999</v>
      </c>
      <c r="J102" s="91">
        <v>-98497677.670000002</v>
      </c>
      <c r="K102" s="91">
        <v>-98312053.829999998</v>
      </c>
      <c r="L102" s="91">
        <v>-100351898.83</v>
      </c>
      <c r="M102" s="91">
        <v>-98636064.909999996</v>
      </c>
      <c r="N102" s="91">
        <v>-98803426.730000004</v>
      </c>
      <c r="O102" s="91">
        <v>-98041981.230000004</v>
      </c>
      <c r="P102" s="91">
        <v>-103410978.09999999</v>
      </c>
      <c r="Q102" s="91">
        <v>-104155815.34999999</v>
      </c>
      <c r="R102" s="91">
        <v>-105312411.61</v>
      </c>
      <c r="S102" s="91">
        <v>-106465688.84</v>
      </c>
      <c r="T102" s="91">
        <v>-107199660.09999999</v>
      </c>
      <c r="U102" s="91">
        <v>-107581555.34</v>
      </c>
      <c r="V102" s="91">
        <v>-108796450.59</v>
      </c>
      <c r="W102" s="91">
        <v>-109416085.86</v>
      </c>
      <c r="X102" s="91">
        <v>-109969291.09999999</v>
      </c>
      <c r="Y102" s="91">
        <v>-110650136.34999999</v>
      </c>
      <c r="Z102" s="91">
        <v>-111207706.59</v>
      </c>
      <c r="AA102" s="91">
        <v>-113636926.84</v>
      </c>
      <c r="AB102" s="91">
        <v>-112271303.51000001</v>
      </c>
      <c r="AC102" s="91">
        <v>-113334392.2</v>
      </c>
      <c r="AD102" s="91">
        <v>-115026524.86</v>
      </c>
      <c r="AE102" s="91">
        <v>-116561057.52</v>
      </c>
      <c r="AF102" s="91">
        <v>-117965590.20999999</v>
      </c>
      <c r="AG102" s="91">
        <v>-119170744.88</v>
      </c>
      <c r="AH102" s="91">
        <v>-120041755.55</v>
      </c>
      <c r="AI102" s="91">
        <v>-122678389.22</v>
      </c>
      <c r="AJ102" s="91">
        <v>-123429820.88</v>
      </c>
      <c r="AK102" s="91">
        <v>-126488253.55</v>
      </c>
      <c r="AL102" s="91">
        <v>-127715586.20999999</v>
      </c>
      <c r="AM102" s="91">
        <v>-131079318.88</v>
      </c>
      <c r="AN102" s="91">
        <v>-130948851.55</v>
      </c>
      <c r="AO102" s="91">
        <v>-132149384.23</v>
      </c>
      <c r="AP102" s="91">
        <v>-133570916.90000001</v>
      </c>
      <c r="AQ102" s="91">
        <v>-134825449.58000001</v>
      </c>
      <c r="AR102" s="91">
        <v>-135903982.22999999</v>
      </c>
      <c r="AS102" s="91">
        <v>-137473144.91999999</v>
      </c>
      <c r="AT102" s="91">
        <v>-138624047.59</v>
      </c>
      <c r="AU102" s="91">
        <v>-139528580.25</v>
      </c>
      <c r="AV102" s="91">
        <v>-141865512.93000001</v>
      </c>
      <c r="AW102" s="91">
        <v>-143268045.58000001</v>
      </c>
      <c r="AX102" s="91">
        <v>-145328578.25</v>
      </c>
      <c r="AY102" s="91">
        <v>-148521710.91999999</v>
      </c>
      <c r="AZ102" s="91">
        <v>-149180643.59</v>
      </c>
      <c r="BA102" s="91">
        <v>-150306489.27000001</v>
      </c>
      <c r="BB102" s="91">
        <v>-151711708.93000001</v>
      </c>
      <c r="BC102" s="91">
        <v>-153565241.61000001</v>
      </c>
      <c r="BD102" s="91">
        <v>-154828774.27000001</v>
      </c>
      <c r="BE102" s="91">
        <v>-156257306.94999999</v>
      </c>
      <c r="BF102" s="91">
        <v>-157575439.62</v>
      </c>
      <c r="BG102" s="91">
        <v>-159171972.30000001</v>
      </c>
      <c r="BH102" s="91">
        <v>-160675504.97</v>
      </c>
      <c r="BI102" s="91">
        <v>-162449037.63</v>
      </c>
      <c r="BJ102" s="91">
        <v>-164037570.31</v>
      </c>
      <c r="BK102" s="91">
        <v>-165964102.97</v>
      </c>
      <c r="BL102" s="91">
        <v>-167417635.63999999</v>
      </c>
      <c r="BM102" s="91">
        <v>-168871168.31</v>
      </c>
      <c r="BN102" s="91">
        <v>-170324700.97999999</v>
      </c>
      <c r="BO102" s="91">
        <v>-171778233.65000001</v>
      </c>
      <c r="BP102" s="91">
        <v>-173231766.31999999</v>
      </c>
      <c r="BQ102" s="91">
        <v>-174685298.99000001</v>
      </c>
      <c r="BR102" s="91">
        <v>-176138831.66</v>
      </c>
      <c r="BS102" s="91">
        <v>-177592364.33000001</v>
      </c>
      <c r="BT102" s="91">
        <v>-179045897</v>
      </c>
      <c r="BU102" s="91">
        <v>-180499429.66999999</v>
      </c>
      <c r="BV102" s="91">
        <v>-181952962.34</v>
      </c>
      <c r="BW102" s="91"/>
      <c r="BX102" s="91"/>
      <c r="BY102" s="91"/>
      <c r="BZ102" s="91"/>
      <c r="CA102" s="91"/>
      <c r="CB102" s="91"/>
    </row>
    <row r="103" spans="1:80" x14ac:dyDescent="0.25">
      <c r="A103" s="141" t="s">
        <v>714</v>
      </c>
      <c r="B103" s="91"/>
      <c r="C103" s="91">
        <v>-667895.25</v>
      </c>
      <c r="D103" s="91">
        <v>-667895.25</v>
      </c>
      <c r="E103" s="91">
        <v>-667895.25</v>
      </c>
      <c r="F103" s="91">
        <v>-667895.25</v>
      </c>
      <c r="G103" s="91">
        <v>-667895.25</v>
      </c>
      <c r="H103" s="91">
        <v>-667895.25</v>
      </c>
      <c r="I103" s="91">
        <v>-667895.25</v>
      </c>
      <c r="J103" s="91">
        <v>-667895.25</v>
      </c>
      <c r="K103" s="91">
        <v>-667895.25</v>
      </c>
      <c r="L103" s="91">
        <v>-667895.25</v>
      </c>
      <c r="M103" s="91">
        <v>-667895.25</v>
      </c>
      <c r="N103" s="91">
        <v>-667895.25</v>
      </c>
      <c r="O103" s="91">
        <v>-667895.25</v>
      </c>
      <c r="P103" s="91">
        <v>-667895.25</v>
      </c>
      <c r="Q103" s="91">
        <v>-667895.25</v>
      </c>
      <c r="R103" s="91">
        <v>-667895.25</v>
      </c>
      <c r="S103" s="91">
        <v>-667895.25</v>
      </c>
      <c r="T103" s="91">
        <v>-667895.25</v>
      </c>
      <c r="U103" s="91">
        <v>-667895.25</v>
      </c>
      <c r="V103" s="91">
        <v>-667895.25</v>
      </c>
      <c r="W103" s="91">
        <v>-667895.25</v>
      </c>
      <c r="X103" s="91">
        <v>-667895.25</v>
      </c>
      <c r="Y103" s="91">
        <v>-667895.25</v>
      </c>
      <c r="Z103" s="91">
        <v>-667895.25</v>
      </c>
      <c r="AA103" s="91">
        <v>-1453532.67</v>
      </c>
      <c r="AB103" s="91">
        <v>-1453532.67</v>
      </c>
      <c r="AC103" s="91">
        <v>-1453532.67</v>
      </c>
      <c r="AD103" s="91">
        <v>-1453532.67</v>
      </c>
      <c r="AE103" s="91">
        <v>-1453532.67</v>
      </c>
      <c r="AF103" s="91">
        <v>-1453532.67</v>
      </c>
      <c r="AG103" s="91">
        <v>-1453532.67</v>
      </c>
      <c r="AH103" s="91">
        <v>-1453532.67</v>
      </c>
      <c r="AI103" s="91">
        <v>-1453532.67</v>
      </c>
      <c r="AJ103" s="91">
        <v>-1453532.67</v>
      </c>
      <c r="AK103" s="91">
        <v>-1453532.67</v>
      </c>
      <c r="AL103" s="91">
        <v>-1453532.67</v>
      </c>
      <c r="AM103" s="91">
        <v>-1453532.67</v>
      </c>
      <c r="AN103" s="91">
        <v>-1453532.67</v>
      </c>
      <c r="AO103" s="91">
        <v>-1453532.67</v>
      </c>
      <c r="AP103" s="91">
        <v>-1453532.67</v>
      </c>
      <c r="AQ103" s="91">
        <v>-1453532.67</v>
      </c>
      <c r="AR103" s="91">
        <v>-1453532.67</v>
      </c>
      <c r="AS103" s="91">
        <v>-1453532.67</v>
      </c>
      <c r="AT103" s="91">
        <v>-1453532.67</v>
      </c>
      <c r="AU103" s="91">
        <v>-1453532.67</v>
      </c>
      <c r="AV103" s="91">
        <v>-1453532.67</v>
      </c>
      <c r="AW103" s="91">
        <v>-1453532.67</v>
      </c>
      <c r="AX103" s="91">
        <v>-1453532.67</v>
      </c>
      <c r="AY103" s="91">
        <v>-1453532.67</v>
      </c>
      <c r="AZ103" s="91">
        <v>-1453532.67</v>
      </c>
      <c r="BA103" s="91">
        <v>-1453532.67</v>
      </c>
      <c r="BB103" s="91">
        <v>-1453532.67</v>
      </c>
      <c r="BC103" s="91">
        <v>-1453532.67</v>
      </c>
      <c r="BD103" s="91">
        <v>-1453532.67</v>
      </c>
      <c r="BE103" s="91">
        <v>-1453532.67</v>
      </c>
      <c r="BF103" s="91">
        <v>-1453532.67</v>
      </c>
      <c r="BG103" s="91">
        <v>-1453532.67</v>
      </c>
      <c r="BH103" s="91">
        <v>-1453532.67</v>
      </c>
      <c r="BI103" s="91">
        <v>-1453532.67</v>
      </c>
      <c r="BJ103" s="91">
        <v>-1453532.67</v>
      </c>
      <c r="BK103" s="91">
        <v>-1453532.67</v>
      </c>
      <c r="BL103" s="91">
        <v>-1453532.67</v>
      </c>
      <c r="BM103" s="91">
        <v>-1453532.67</v>
      </c>
      <c r="BN103" s="91">
        <v>-1453532.67</v>
      </c>
      <c r="BO103" s="91">
        <v>-1453532.67</v>
      </c>
      <c r="BP103" s="91">
        <v>-1453532.67</v>
      </c>
      <c r="BQ103" s="91">
        <v>-1453532.67</v>
      </c>
      <c r="BR103" s="91">
        <v>-1453532.67</v>
      </c>
      <c r="BS103" s="91">
        <v>-1453532.67</v>
      </c>
      <c r="BT103" s="91">
        <v>-1453532.67</v>
      </c>
      <c r="BU103" s="91">
        <v>-1453532.67</v>
      </c>
      <c r="BV103" s="91">
        <v>-1453532.67</v>
      </c>
      <c r="BW103" s="91">
        <v>-8014743</v>
      </c>
      <c r="BX103" s="91">
        <v>-8014743</v>
      </c>
      <c r="BY103" s="91">
        <v>-17442392.039999999</v>
      </c>
      <c r="BZ103" s="91">
        <v>-17442392.039999999</v>
      </c>
      <c r="CA103" s="91">
        <v>-17442392.039999999</v>
      </c>
      <c r="CB103" s="91">
        <v>-17442392.039999999</v>
      </c>
    </row>
    <row r="104" spans="1:80" x14ac:dyDescent="0.25">
      <c r="A104" s="141" t="s">
        <v>724</v>
      </c>
      <c r="B104" s="91"/>
      <c r="C104" s="91">
        <v>0</v>
      </c>
      <c r="D104" s="91">
        <v>1848241</v>
      </c>
      <c r="E104" s="91">
        <v>1615270.77</v>
      </c>
      <c r="F104" s="91">
        <v>1846076.81</v>
      </c>
      <c r="G104" s="91">
        <v>3499920.37</v>
      </c>
      <c r="H104" s="91">
        <v>3166579.88</v>
      </c>
      <c r="I104" s="91">
        <v>3785029.93</v>
      </c>
      <c r="J104" s="91">
        <v>4752630.37</v>
      </c>
      <c r="K104" s="91">
        <v>3442509.27</v>
      </c>
      <c r="L104" s="91">
        <v>5693864.0999999996</v>
      </c>
      <c r="M104" s="91">
        <v>6250088.1399999997</v>
      </c>
      <c r="N104" s="91">
        <v>7608060.9699999997</v>
      </c>
      <c r="O104" s="91">
        <v>2879101</v>
      </c>
      <c r="P104" s="91">
        <v>2802159</v>
      </c>
      <c r="Q104" s="91">
        <v>2313458</v>
      </c>
      <c r="R104" s="91">
        <v>1828076</v>
      </c>
      <c r="S104" s="91">
        <v>1762000</v>
      </c>
      <c r="T104" s="91">
        <v>2048000</v>
      </c>
      <c r="U104" s="91">
        <v>1501000</v>
      </c>
      <c r="V104" s="91">
        <v>1549260</v>
      </c>
      <c r="W104" s="91">
        <v>1663950</v>
      </c>
      <c r="X104" s="91">
        <v>1651000</v>
      </c>
      <c r="Y104" s="91">
        <v>1761325</v>
      </c>
      <c r="Z104" s="91">
        <v>1897000</v>
      </c>
      <c r="AA104" s="91">
        <v>2819156</v>
      </c>
      <c r="AB104" s="91">
        <v>3209600</v>
      </c>
      <c r="AC104" s="91">
        <v>2971000</v>
      </c>
      <c r="AD104" s="91">
        <v>2890000</v>
      </c>
      <c r="AE104" s="91">
        <v>2939000</v>
      </c>
      <c r="AF104" s="91">
        <v>3187378</v>
      </c>
      <c r="AG104" s="91">
        <v>3769900</v>
      </c>
      <c r="AH104" s="91">
        <v>2586799</v>
      </c>
      <c r="AI104" s="91">
        <v>3288900</v>
      </c>
      <c r="AJ104" s="91">
        <v>1684000</v>
      </c>
      <c r="AK104" s="91">
        <v>1910200</v>
      </c>
      <c r="AL104" s="91">
        <v>2000000</v>
      </c>
      <c r="AM104" s="91">
        <v>1584000</v>
      </c>
      <c r="AN104" s="91">
        <v>1837000</v>
      </c>
      <c r="AO104" s="91">
        <v>1869000</v>
      </c>
      <c r="AP104" s="91">
        <v>2068000</v>
      </c>
      <c r="AQ104" s="91">
        <v>2443000</v>
      </c>
      <c r="AR104" s="91">
        <v>2327370</v>
      </c>
      <c r="AS104" s="91">
        <v>2630000</v>
      </c>
      <c r="AT104" s="91">
        <v>3179000</v>
      </c>
      <c r="AU104" s="91">
        <v>2295600</v>
      </c>
      <c r="AV104" s="91">
        <v>2346600</v>
      </c>
      <c r="AW104" s="91">
        <v>1739600</v>
      </c>
      <c r="AX104" s="91">
        <v>1231165</v>
      </c>
      <c r="AY104" s="91">
        <v>794600</v>
      </c>
      <c r="AZ104" s="91">
        <v>1122287</v>
      </c>
      <c r="BA104" s="91">
        <v>1170600</v>
      </c>
      <c r="BB104" s="91">
        <v>770600</v>
      </c>
      <c r="BC104" s="91">
        <v>960600</v>
      </c>
      <c r="BD104" s="91">
        <v>985600</v>
      </c>
      <c r="BE104" s="91">
        <v>1121000</v>
      </c>
      <c r="BF104" s="91">
        <v>978000</v>
      </c>
      <c r="BG104" s="91">
        <v>928000</v>
      </c>
      <c r="BH104" s="91">
        <v>608000</v>
      </c>
      <c r="BI104" s="91">
        <v>473000</v>
      </c>
      <c r="BJ104" s="91">
        <v>398000</v>
      </c>
      <c r="BK104" s="91">
        <v>0</v>
      </c>
      <c r="BL104" s="91">
        <v>0</v>
      </c>
      <c r="BM104" s="91">
        <v>0</v>
      </c>
      <c r="BN104" s="91">
        <v>0</v>
      </c>
      <c r="BO104" s="91">
        <v>0</v>
      </c>
      <c r="BP104" s="91">
        <v>0</v>
      </c>
      <c r="BQ104" s="91">
        <v>0</v>
      </c>
      <c r="BR104" s="91">
        <v>0</v>
      </c>
      <c r="BS104" s="91">
        <v>0</v>
      </c>
      <c r="BT104" s="91">
        <v>0</v>
      </c>
      <c r="BU104" s="91">
        <v>0</v>
      </c>
      <c r="BV104" s="91">
        <v>0</v>
      </c>
      <c r="BW104" s="91">
        <v>43508271.609999999</v>
      </c>
      <c r="BX104" s="91">
        <v>23656329</v>
      </c>
      <c r="BY104" s="91">
        <v>33255933</v>
      </c>
      <c r="BZ104" s="91">
        <v>25550335</v>
      </c>
      <c r="CA104" s="91">
        <v>10310287</v>
      </c>
      <c r="CB104" s="91">
        <v>0</v>
      </c>
    </row>
    <row r="105" spans="1:80" x14ac:dyDescent="0.25">
      <c r="A105" s="141" t="s">
        <v>725</v>
      </c>
      <c r="B105" s="91"/>
      <c r="C105" s="91">
        <v>0</v>
      </c>
      <c r="D105" s="91">
        <v>-14741.84</v>
      </c>
      <c r="E105" s="91">
        <v>-30534.52</v>
      </c>
      <c r="F105" s="91">
        <v>0</v>
      </c>
      <c r="G105" s="91">
        <v>-37713.230000000003</v>
      </c>
      <c r="H105" s="91">
        <v>-40155.5</v>
      </c>
      <c r="I105" s="91">
        <v>0</v>
      </c>
      <c r="J105" s="91">
        <v>-114081.35</v>
      </c>
      <c r="K105" s="91">
        <v>-175910</v>
      </c>
      <c r="L105" s="91">
        <v>-43535.66</v>
      </c>
      <c r="M105" s="91">
        <v>-99226.27</v>
      </c>
      <c r="N105" s="91">
        <v>-27858.350000000002</v>
      </c>
      <c r="O105" s="91">
        <v>0</v>
      </c>
      <c r="P105" s="91">
        <v>0</v>
      </c>
      <c r="Q105" s="91">
        <v>0</v>
      </c>
      <c r="R105" s="91">
        <v>0</v>
      </c>
      <c r="S105" s="91">
        <v>0</v>
      </c>
      <c r="T105" s="91">
        <v>0</v>
      </c>
      <c r="U105" s="91">
        <v>0</v>
      </c>
      <c r="V105" s="91">
        <v>0</v>
      </c>
      <c r="W105" s="91">
        <v>0</v>
      </c>
      <c r="X105" s="91">
        <v>0</v>
      </c>
      <c r="Y105" s="91">
        <v>0</v>
      </c>
      <c r="Z105" s="91">
        <v>0</v>
      </c>
      <c r="AA105" s="91">
        <v>0</v>
      </c>
      <c r="AB105" s="91">
        <v>0</v>
      </c>
      <c r="AC105" s="91">
        <v>0</v>
      </c>
      <c r="AD105" s="91">
        <v>0</v>
      </c>
      <c r="AE105" s="91">
        <v>0</v>
      </c>
      <c r="AF105" s="91">
        <v>0</v>
      </c>
      <c r="AG105" s="91">
        <v>0</v>
      </c>
      <c r="AH105" s="91">
        <v>0</v>
      </c>
      <c r="AI105" s="91">
        <v>0</v>
      </c>
      <c r="AJ105" s="91">
        <v>0</v>
      </c>
      <c r="AK105" s="91">
        <v>0</v>
      </c>
      <c r="AL105" s="91">
        <v>0</v>
      </c>
      <c r="AM105" s="91">
        <v>0</v>
      </c>
      <c r="AN105" s="91">
        <v>0</v>
      </c>
      <c r="AO105" s="91">
        <v>0</v>
      </c>
      <c r="AP105" s="91">
        <v>0</v>
      </c>
      <c r="AQ105" s="91">
        <v>0</v>
      </c>
      <c r="AR105" s="91">
        <v>0</v>
      </c>
      <c r="AS105" s="91">
        <v>0</v>
      </c>
      <c r="AT105" s="91">
        <v>0</v>
      </c>
      <c r="AU105" s="91">
        <v>0</v>
      </c>
      <c r="AV105" s="91">
        <v>0</v>
      </c>
      <c r="AW105" s="91">
        <v>0</v>
      </c>
      <c r="AX105" s="91">
        <v>0</v>
      </c>
      <c r="AY105" s="91">
        <v>0</v>
      </c>
      <c r="AZ105" s="91">
        <v>0</v>
      </c>
      <c r="BA105" s="91">
        <v>0</v>
      </c>
      <c r="BB105" s="91">
        <v>0</v>
      </c>
      <c r="BC105" s="91">
        <v>0</v>
      </c>
      <c r="BD105" s="91">
        <v>0</v>
      </c>
      <c r="BE105" s="91">
        <v>0</v>
      </c>
      <c r="BF105" s="91">
        <v>0</v>
      </c>
      <c r="BG105" s="91">
        <v>0</v>
      </c>
      <c r="BH105" s="91">
        <v>0</v>
      </c>
      <c r="BI105" s="91">
        <v>0</v>
      </c>
      <c r="BJ105" s="91">
        <v>0</v>
      </c>
      <c r="BK105" s="91">
        <v>0</v>
      </c>
      <c r="BL105" s="91">
        <v>0</v>
      </c>
      <c r="BM105" s="91">
        <v>0</v>
      </c>
      <c r="BN105" s="91">
        <v>0</v>
      </c>
      <c r="BO105" s="91">
        <v>0</v>
      </c>
      <c r="BP105" s="91">
        <v>0</v>
      </c>
      <c r="BQ105" s="91">
        <v>0</v>
      </c>
      <c r="BR105" s="91">
        <v>0</v>
      </c>
      <c r="BS105" s="91">
        <v>0</v>
      </c>
      <c r="BT105" s="91">
        <v>0</v>
      </c>
      <c r="BU105" s="91">
        <v>0</v>
      </c>
      <c r="BV105" s="91">
        <v>0</v>
      </c>
      <c r="BW105" s="91">
        <v>-583756.72</v>
      </c>
      <c r="BX105" s="91">
        <v>0</v>
      </c>
      <c r="BY105" s="91">
        <v>0</v>
      </c>
      <c r="BZ105" s="91">
        <v>0</v>
      </c>
      <c r="CA105" s="91">
        <v>0</v>
      </c>
      <c r="CB105" s="91">
        <v>0</v>
      </c>
    </row>
    <row r="106" spans="1:80" x14ac:dyDescent="0.25">
      <c r="A106" s="162" t="s">
        <v>732</v>
      </c>
      <c r="B106" s="137"/>
      <c r="C106" s="137">
        <v>-620631.02</v>
      </c>
      <c r="D106" s="137">
        <v>-952461.74000000022</v>
      </c>
      <c r="E106" s="137">
        <v>-881037.42</v>
      </c>
      <c r="F106" s="137">
        <v>-1584736.25</v>
      </c>
      <c r="G106" s="137">
        <v>-1846076.82</v>
      </c>
      <c r="H106" s="137">
        <v>-3462207.14</v>
      </c>
      <c r="I106" s="137">
        <v>-3126424.38</v>
      </c>
      <c r="J106" s="137">
        <v>-3785029.93</v>
      </c>
      <c r="K106" s="137">
        <v>-4638549.0199999996</v>
      </c>
      <c r="L106" s="137">
        <v>-3266599.27</v>
      </c>
      <c r="M106" s="137">
        <v>-5650328.4400000004</v>
      </c>
      <c r="N106" s="137">
        <v>-6150861.8700000001</v>
      </c>
      <c r="O106" s="137">
        <v>-7580202.6199999992</v>
      </c>
      <c r="P106" s="137">
        <v>-2879101</v>
      </c>
      <c r="Q106" s="137">
        <v>-2802159.01</v>
      </c>
      <c r="R106" s="137">
        <v>-2313457.98</v>
      </c>
      <c r="S106" s="137">
        <v>-1828076.0100000002</v>
      </c>
      <c r="T106" s="137">
        <v>-1761999.9899999998</v>
      </c>
      <c r="U106" s="137">
        <v>-2048000</v>
      </c>
      <c r="V106" s="137">
        <v>-1501000.02</v>
      </c>
      <c r="W106" s="137">
        <v>-1549259.99</v>
      </c>
      <c r="X106" s="137">
        <v>-1663950</v>
      </c>
      <c r="Y106" s="137">
        <v>-1650999.99</v>
      </c>
      <c r="Z106" s="137">
        <v>-3658325</v>
      </c>
      <c r="AA106" s="137">
        <v>0</v>
      </c>
      <c r="AB106" s="137">
        <v>-2819156.02</v>
      </c>
      <c r="AC106" s="137">
        <v>-3209599.99</v>
      </c>
      <c r="AD106" s="137">
        <v>-2970999.99</v>
      </c>
      <c r="AE106" s="137">
        <v>-2890000.02</v>
      </c>
      <c r="AF106" s="137">
        <v>-2939000</v>
      </c>
      <c r="AG106" s="137">
        <v>-3187378</v>
      </c>
      <c r="AH106" s="137">
        <v>-3769900</v>
      </c>
      <c r="AI106" s="137">
        <v>-2586798.9899999998</v>
      </c>
      <c r="AJ106" s="137">
        <v>-3288900</v>
      </c>
      <c r="AK106" s="137">
        <v>-1683999.9899999998</v>
      </c>
      <c r="AL106" s="137">
        <v>-3910200</v>
      </c>
      <c r="AM106" s="137">
        <v>0</v>
      </c>
      <c r="AN106" s="137">
        <v>-1584000.01</v>
      </c>
      <c r="AO106" s="137">
        <v>-1837000</v>
      </c>
      <c r="AP106" s="137">
        <v>-1869000.0100000002</v>
      </c>
      <c r="AQ106" s="137">
        <v>-2067999.98</v>
      </c>
      <c r="AR106" s="137">
        <v>-2443000.02</v>
      </c>
      <c r="AS106" s="137">
        <v>-2327370</v>
      </c>
      <c r="AT106" s="137">
        <v>-2629999.9899999998</v>
      </c>
      <c r="AU106" s="137">
        <v>-3179000.01</v>
      </c>
      <c r="AV106" s="137">
        <v>-2295599.98</v>
      </c>
      <c r="AW106" s="137">
        <v>-2346600</v>
      </c>
      <c r="AX106" s="137">
        <v>-2970765</v>
      </c>
      <c r="AY106" s="137">
        <v>0</v>
      </c>
      <c r="AZ106" s="137">
        <v>-794600.01</v>
      </c>
      <c r="BA106" s="137">
        <v>-1122286.99</v>
      </c>
      <c r="BB106" s="137">
        <v>-1170600.01</v>
      </c>
      <c r="BC106" s="137">
        <v>-770599.99</v>
      </c>
      <c r="BD106" s="137">
        <v>-960600.01</v>
      </c>
      <c r="BE106" s="137">
        <v>-985600</v>
      </c>
      <c r="BF106" s="137">
        <v>-1121000.01</v>
      </c>
      <c r="BG106" s="137">
        <v>-978000</v>
      </c>
      <c r="BH106" s="137">
        <v>-927999.99</v>
      </c>
      <c r="BI106" s="137">
        <v>-608000.01</v>
      </c>
      <c r="BJ106" s="137">
        <v>-870999.99</v>
      </c>
      <c r="BK106" s="137">
        <v>0</v>
      </c>
      <c r="BL106" s="137">
        <v>0</v>
      </c>
      <c r="BM106" s="137">
        <v>0</v>
      </c>
      <c r="BN106" s="137">
        <v>0</v>
      </c>
      <c r="BO106" s="137">
        <v>0</v>
      </c>
      <c r="BP106" s="137">
        <v>0</v>
      </c>
      <c r="BQ106" s="137">
        <v>0</v>
      </c>
      <c r="BR106" s="137">
        <v>0</v>
      </c>
      <c r="BS106" s="137">
        <v>0</v>
      </c>
      <c r="BT106" s="137">
        <v>0</v>
      </c>
      <c r="BU106" s="137">
        <v>0</v>
      </c>
      <c r="BV106" s="137">
        <v>0</v>
      </c>
      <c r="BW106" s="91">
        <v>-35964943.299999997</v>
      </c>
      <c r="BX106" s="91">
        <v>-31236531.609999996</v>
      </c>
      <c r="BY106" s="91">
        <v>-33255932.999999996</v>
      </c>
      <c r="BZ106" s="91">
        <v>-25550335</v>
      </c>
      <c r="CA106" s="91">
        <v>-10310287.01</v>
      </c>
      <c r="CB106" s="91">
        <v>0</v>
      </c>
    </row>
    <row r="107" spans="1:80" x14ac:dyDescent="0.25">
      <c r="A107" s="135" t="s">
        <v>314</v>
      </c>
      <c r="B107" s="163">
        <v>-96986809.819999993</v>
      </c>
      <c r="C107" s="140">
        <v>-98275336.090000004</v>
      </c>
      <c r="D107" s="140">
        <v>-98062193.920000002</v>
      </c>
      <c r="E107" s="140">
        <v>-98026390.340000004</v>
      </c>
      <c r="F107" s="140">
        <v>-98432945.030000001</v>
      </c>
      <c r="G107" s="140">
        <v>-97484709.959999993</v>
      </c>
      <c r="H107" s="140">
        <v>-98488387.969999999</v>
      </c>
      <c r="I107" s="140">
        <v>-98497677.670000002</v>
      </c>
      <c r="J107" s="140">
        <v>-98312053.829999998</v>
      </c>
      <c r="K107" s="140">
        <v>-100351898.83</v>
      </c>
      <c r="L107" s="140">
        <v>-98636064.909999996</v>
      </c>
      <c r="M107" s="140">
        <v>-98803426.730000004</v>
      </c>
      <c r="N107" s="140">
        <v>-98041981.230000004</v>
      </c>
      <c r="O107" s="140">
        <v>-103410978.09999999</v>
      </c>
      <c r="P107" s="140">
        <v>-104155815.34999999</v>
      </c>
      <c r="Q107" s="140">
        <v>-105312411.61</v>
      </c>
      <c r="R107" s="140">
        <v>-106465688.84</v>
      </c>
      <c r="S107" s="140">
        <v>-107199660.09999999</v>
      </c>
      <c r="T107" s="140">
        <v>-107581555.34</v>
      </c>
      <c r="U107" s="140">
        <v>-108796450.59</v>
      </c>
      <c r="V107" s="140">
        <v>-109416085.86</v>
      </c>
      <c r="W107" s="140">
        <v>-109969291.09999999</v>
      </c>
      <c r="X107" s="140">
        <v>-110650136.34999999</v>
      </c>
      <c r="Y107" s="140">
        <v>-111207706.59</v>
      </c>
      <c r="Z107" s="140">
        <v>-113636926.84</v>
      </c>
      <c r="AA107" s="140">
        <v>-112271303.51000001</v>
      </c>
      <c r="AB107" s="140">
        <v>-113334392.2</v>
      </c>
      <c r="AC107" s="140">
        <v>-115026524.86</v>
      </c>
      <c r="AD107" s="140">
        <v>-116561057.52</v>
      </c>
      <c r="AE107" s="140">
        <v>-117965590.20999999</v>
      </c>
      <c r="AF107" s="140">
        <v>-119170744.88</v>
      </c>
      <c r="AG107" s="140">
        <v>-120041755.55</v>
      </c>
      <c r="AH107" s="140">
        <v>-122678389.22</v>
      </c>
      <c r="AI107" s="140">
        <v>-123429820.88</v>
      </c>
      <c r="AJ107" s="140">
        <v>-126488253.55</v>
      </c>
      <c r="AK107" s="140">
        <v>-127715586.20999999</v>
      </c>
      <c r="AL107" s="140">
        <v>-131079318.88</v>
      </c>
      <c r="AM107" s="140">
        <v>-130948851.55</v>
      </c>
      <c r="AN107" s="140">
        <v>-132149384.23</v>
      </c>
      <c r="AO107" s="140">
        <v>-133570916.90000001</v>
      </c>
      <c r="AP107" s="140">
        <v>-134825449.58000001</v>
      </c>
      <c r="AQ107" s="140">
        <v>-135903982.22999999</v>
      </c>
      <c r="AR107" s="140">
        <v>-137473144.91999999</v>
      </c>
      <c r="AS107" s="140">
        <v>-138624047.59</v>
      </c>
      <c r="AT107" s="140">
        <v>-139528580.25</v>
      </c>
      <c r="AU107" s="140">
        <v>-141865512.93000001</v>
      </c>
      <c r="AV107" s="140">
        <v>-143268045.58000001</v>
      </c>
      <c r="AW107" s="140">
        <v>-145328578.25</v>
      </c>
      <c r="AX107" s="140">
        <v>-148521710.91999999</v>
      </c>
      <c r="AY107" s="140">
        <v>-149180643.59</v>
      </c>
      <c r="AZ107" s="140">
        <v>-150306489.27000001</v>
      </c>
      <c r="BA107" s="140">
        <v>-151711708.93000001</v>
      </c>
      <c r="BB107" s="140">
        <v>-153565241.61000001</v>
      </c>
      <c r="BC107" s="140">
        <v>-154828774.27000001</v>
      </c>
      <c r="BD107" s="140">
        <v>-156257306.94999999</v>
      </c>
      <c r="BE107" s="140">
        <v>-157575439.62</v>
      </c>
      <c r="BF107" s="140">
        <v>-159171972.30000001</v>
      </c>
      <c r="BG107" s="140">
        <v>-160675504.97</v>
      </c>
      <c r="BH107" s="140">
        <v>-162449037.63</v>
      </c>
      <c r="BI107" s="140">
        <v>-164037570.31</v>
      </c>
      <c r="BJ107" s="140">
        <v>-165964102.97</v>
      </c>
      <c r="BK107" s="140">
        <v>-167417635.63999999</v>
      </c>
      <c r="BL107" s="140">
        <v>-168871168.31</v>
      </c>
      <c r="BM107" s="140">
        <v>-170324700.97999999</v>
      </c>
      <c r="BN107" s="140">
        <v>-171778233.65000001</v>
      </c>
      <c r="BO107" s="140">
        <v>-173231766.31999999</v>
      </c>
      <c r="BP107" s="140">
        <v>-174685298.99000001</v>
      </c>
      <c r="BQ107" s="140">
        <v>-176138831.66</v>
      </c>
      <c r="BR107" s="140">
        <v>-177592364.33000001</v>
      </c>
      <c r="BS107" s="140">
        <v>-179045897</v>
      </c>
      <c r="BT107" s="140">
        <v>-180499429.66999999</v>
      </c>
      <c r="BU107" s="140">
        <v>-181952962.34</v>
      </c>
      <c r="BV107" s="140">
        <v>-183406495.00999999</v>
      </c>
      <c r="BW107" s="140">
        <v>-1055171.4099999999</v>
      </c>
      <c r="BX107" s="140">
        <v>-15594945.609999999</v>
      </c>
      <c r="BY107" s="140">
        <v>-17442392.039999999</v>
      </c>
      <c r="BZ107" s="140">
        <v>-17442392.039999999</v>
      </c>
      <c r="CA107" s="140">
        <v>-17442392.050000001</v>
      </c>
      <c r="CB107" s="140">
        <v>-17442392.039999999</v>
      </c>
    </row>
    <row r="108" spans="1:80" x14ac:dyDescent="0.25">
      <c r="A108" s="135" t="s">
        <v>703</v>
      </c>
      <c r="B108" s="91">
        <v>0</v>
      </c>
      <c r="C108" s="91">
        <v>0</v>
      </c>
      <c r="D108" s="91">
        <v>0</v>
      </c>
      <c r="E108" s="91">
        <v>0</v>
      </c>
      <c r="F108" s="91">
        <v>0</v>
      </c>
      <c r="G108" s="91">
        <v>0</v>
      </c>
      <c r="H108" s="91">
        <v>0</v>
      </c>
      <c r="I108" s="91">
        <v>0</v>
      </c>
      <c r="J108" s="91">
        <v>0</v>
      </c>
      <c r="K108" s="91">
        <v>0</v>
      </c>
      <c r="L108" s="91">
        <v>0</v>
      </c>
      <c r="M108" s="164">
        <v>0</v>
      </c>
      <c r="N108" s="91">
        <v>0</v>
      </c>
      <c r="O108" s="91">
        <v>0</v>
      </c>
      <c r="P108" s="91">
        <v>0</v>
      </c>
      <c r="Q108" s="91">
        <v>0</v>
      </c>
      <c r="R108" s="91">
        <v>0</v>
      </c>
      <c r="S108" s="91">
        <v>0</v>
      </c>
      <c r="T108" s="91">
        <v>0</v>
      </c>
      <c r="U108" s="91">
        <v>0</v>
      </c>
      <c r="V108" s="91">
        <v>0</v>
      </c>
      <c r="W108" s="91">
        <v>0</v>
      </c>
      <c r="X108" s="91">
        <v>0</v>
      </c>
      <c r="Y108" s="91">
        <v>0</v>
      </c>
      <c r="Z108" s="91">
        <v>0</v>
      </c>
      <c r="AA108" s="91">
        <v>0</v>
      </c>
      <c r="AB108" s="91">
        <v>0</v>
      </c>
      <c r="AC108" s="91">
        <v>0</v>
      </c>
      <c r="AD108" s="91">
        <v>0</v>
      </c>
      <c r="AE108" s="91">
        <v>0</v>
      </c>
      <c r="AF108" s="91">
        <v>0</v>
      </c>
      <c r="AG108" s="91">
        <v>0</v>
      </c>
      <c r="AH108" s="91">
        <v>0</v>
      </c>
      <c r="AI108" s="91">
        <v>0</v>
      </c>
      <c r="AJ108" s="91">
        <v>0</v>
      </c>
      <c r="AK108" s="91">
        <v>0</v>
      </c>
      <c r="AL108" s="91">
        <v>0</v>
      </c>
      <c r="AM108" s="91">
        <v>0</v>
      </c>
      <c r="AN108" s="91">
        <v>0</v>
      </c>
      <c r="AO108" s="91">
        <v>0</v>
      </c>
      <c r="AP108" s="91">
        <v>0</v>
      </c>
      <c r="AQ108" s="91">
        <v>0</v>
      </c>
      <c r="AR108" s="91">
        <v>0</v>
      </c>
      <c r="AS108" s="91">
        <v>0</v>
      </c>
      <c r="AT108" s="91">
        <v>0</v>
      </c>
      <c r="AU108" s="91">
        <v>0</v>
      </c>
      <c r="AV108" s="91">
        <v>0</v>
      </c>
      <c r="AW108" s="91">
        <v>0</v>
      </c>
      <c r="AX108" s="91">
        <v>0</v>
      </c>
      <c r="AY108" s="91">
        <v>0</v>
      </c>
      <c r="AZ108" s="91">
        <v>0</v>
      </c>
      <c r="BA108" s="91">
        <v>0</v>
      </c>
      <c r="BB108" s="91">
        <v>0</v>
      </c>
      <c r="BC108" s="91">
        <v>0</v>
      </c>
      <c r="BD108" s="91">
        <v>0</v>
      </c>
      <c r="BE108" s="91">
        <v>0</v>
      </c>
      <c r="BF108" s="91">
        <v>0</v>
      </c>
      <c r="BG108" s="91">
        <v>0</v>
      </c>
      <c r="BH108" s="91">
        <v>0</v>
      </c>
      <c r="BI108" s="91">
        <v>0</v>
      </c>
      <c r="BJ108" s="91">
        <v>0</v>
      </c>
      <c r="BK108" s="91">
        <v>0</v>
      </c>
      <c r="BL108" s="91">
        <v>0</v>
      </c>
      <c r="BM108" s="91">
        <v>0</v>
      </c>
      <c r="BN108" s="91">
        <v>0</v>
      </c>
      <c r="BO108" s="91">
        <v>0</v>
      </c>
      <c r="BP108" s="91">
        <v>0</v>
      </c>
      <c r="BQ108" s="91">
        <v>0</v>
      </c>
      <c r="BR108" s="91">
        <v>0</v>
      </c>
      <c r="BS108" s="91">
        <v>0</v>
      </c>
      <c r="BT108" s="91">
        <v>0</v>
      </c>
      <c r="BU108" s="91">
        <v>0</v>
      </c>
      <c r="BV108" s="91">
        <v>0</v>
      </c>
      <c r="BW108" s="91"/>
      <c r="BX108" s="91"/>
      <c r="BY108" s="91"/>
      <c r="BZ108" s="91"/>
      <c r="CA108" s="91"/>
      <c r="CB108" s="91"/>
    </row>
    <row r="109" spans="1:80" x14ac:dyDescent="0.25">
      <c r="A109" s="135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  <c r="BJ109" s="91"/>
      <c r="BK109" s="91"/>
      <c r="BL109" s="91"/>
      <c r="BM109" s="91"/>
      <c r="BN109" s="91"/>
      <c r="BO109" s="91"/>
      <c r="BP109" s="91"/>
      <c r="BQ109" s="91"/>
      <c r="BR109" s="91"/>
      <c r="BS109" s="91"/>
      <c r="BT109" s="91"/>
      <c r="BU109" s="91"/>
      <c r="BV109" s="91"/>
      <c r="BW109" s="91"/>
      <c r="BX109" s="91"/>
      <c r="BY109" s="91"/>
      <c r="BZ109" s="91"/>
      <c r="CA109" s="91"/>
      <c r="CB109" s="91"/>
    </row>
    <row r="110" spans="1:80" x14ac:dyDescent="0.25">
      <c r="A110" s="132">
        <v>1080001</v>
      </c>
      <c r="B110" s="133" t="s">
        <v>733</v>
      </c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  <c r="BI110" s="144"/>
      <c r="BJ110" s="144"/>
      <c r="BK110" s="144"/>
      <c r="BL110" s="144"/>
      <c r="BM110" s="144"/>
      <c r="BN110" s="144"/>
      <c r="BO110" s="144"/>
      <c r="BP110" s="144"/>
      <c r="BQ110" s="144"/>
      <c r="BR110" s="144"/>
      <c r="BS110" s="144"/>
      <c r="BT110" s="144"/>
      <c r="BU110" s="144"/>
      <c r="BV110" s="144"/>
      <c r="BW110" s="144"/>
      <c r="BX110" s="144"/>
      <c r="BY110" s="144"/>
      <c r="BZ110" s="144"/>
      <c r="CA110" s="144"/>
      <c r="CB110" s="144"/>
    </row>
    <row r="111" spans="1:80" x14ac:dyDescent="0.25">
      <c r="A111" s="135" t="s">
        <v>701</v>
      </c>
      <c r="B111" s="88"/>
      <c r="C111" s="91">
        <v>67990773.629999995</v>
      </c>
      <c r="D111" s="91">
        <v>70081798.709999993</v>
      </c>
      <c r="E111" s="91">
        <v>68686003.689999998</v>
      </c>
      <c r="F111" s="91">
        <v>68388903.659999996</v>
      </c>
      <c r="G111" s="91">
        <v>75356826.019999996</v>
      </c>
      <c r="H111" s="91">
        <v>78036052.930000007</v>
      </c>
      <c r="I111" s="91">
        <v>77130935.579999998</v>
      </c>
      <c r="J111" s="91">
        <v>79301756.569999993</v>
      </c>
      <c r="K111" s="91">
        <v>83001238.730000004</v>
      </c>
      <c r="L111" s="91">
        <v>78581092.670000002</v>
      </c>
      <c r="M111" s="91">
        <v>78639373.75</v>
      </c>
      <c r="N111" s="91">
        <v>81565389.819999993</v>
      </c>
      <c r="O111" s="91">
        <v>80078525.709999993</v>
      </c>
      <c r="P111" s="91">
        <v>80078525.709999993</v>
      </c>
      <c r="Q111" s="91">
        <v>80078525.709999993</v>
      </c>
      <c r="R111" s="91">
        <v>80078525.709999993</v>
      </c>
      <c r="S111" s="91">
        <v>80078525.709999993</v>
      </c>
      <c r="T111" s="91">
        <v>80078525.709999993</v>
      </c>
      <c r="U111" s="91">
        <v>80078525.709999993</v>
      </c>
      <c r="V111" s="91">
        <v>80078525.709999993</v>
      </c>
      <c r="W111" s="91">
        <v>80078525.709999993</v>
      </c>
      <c r="X111" s="91">
        <v>80078525.709999993</v>
      </c>
      <c r="Y111" s="91">
        <v>80078525.709999993</v>
      </c>
      <c r="Z111" s="91">
        <v>80078525.709999993</v>
      </c>
      <c r="AA111" s="91">
        <v>80078525.709999993</v>
      </c>
      <c r="AB111" s="91">
        <v>80078525.709999993</v>
      </c>
      <c r="AC111" s="91">
        <v>80078525.709999993</v>
      </c>
      <c r="AD111" s="91">
        <v>80078525.709999993</v>
      </c>
      <c r="AE111" s="91">
        <v>80078525.709999993</v>
      </c>
      <c r="AF111" s="91">
        <v>80078525.709999993</v>
      </c>
      <c r="AG111" s="91">
        <v>80078525.709999993</v>
      </c>
      <c r="AH111" s="91">
        <v>80078525.709999993</v>
      </c>
      <c r="AI111" s="91">
        <v>80078525.709999993</v>
      </c>
      <c r="AJ111" s="91">
        <v>80078525.709999993</v>
      </c>
      <c r="AK111" s="91">
        <v>80078525.709999993</v>
      </c>
      <c r="AL111" s="91">
        <v>80078525.709999993</v>
      </c>
      <c r="AM111" s="91">
        <v>80078525.709999993</v>
      </c>
      <c r="AN111" s="91">
        <v>80078525.709999993</v>
      </c>
      <c r="AO111" s="91">
        <v>80078525.709999993</v>
      </c>
      <c r="AP111" s="91">
        <v>80078525.709999993</v>
      </c>
      <c r="AQ111" s="91">
        <v>80078525.709999993</v>
      </c>
      <c r="AR111" s="91">
        <v>80078525.709999993</v>
      </c>
      <c r="AS111" s="91">
        <v>80078525.709999993</v>
      </c>
      <c r="AT111" s="91">
        <v>80078525.709999993</v>
      </c>
      <c r="AU111" s="91">
        <v>80078525.709999993</v>
      </c>
      <c r="AV111" s="91">
        <v>80078525.709999993</v>
      </c>
      <c r="AW111" s="91">
        <v>80078525.709999993</v>
      </c>
      <c r="AX111" s="91">
        <v>80078525.709999993</v>
      </c>
      <c r="AY111" s="91">
        <v>80078525.709999993</v>
      </c>
      <c r="AZ111" s="91">
        <v>80078525.709999993</v>
      </c>
      <c r="BA111" s="91">
        <v>80078525.709999993</v>
      </c>
      <c r="BB111" s="91">
        <v>80078525.709999993</v>
      </c>
      <c r="BC111" s="91">
        <v>80078525.709999993</v>
      </c>
      <c r="BD111" s="91">
        <v>80078525.709999993</v>
      </c>
      <c r="BE111" s="91">
        <v>80078525.709999993</v>
      </c>
      <c r="BF111" s="91">
        <v>80078525.709999993</v>
      </c>
      <c r="BG111" s="91">
        <v>80078525.709999993</v>
      </c>
      <c r="BH111" s="91">
        <v>80078525.709999993</v>
      </c>
      <c r="BI111" s="91">
        <v>80078525.709999993</v>
      </c>
      <c r="BJ111" s="91">
        <v>80078525.709999993</v>
      </c>
      <c r="BK111" s="91">
        <v>80078525.709999993</v>
      </c>
      <c r="BL111" s="91">
        <v>80078525.709999993</v>
      </c>
      <c r="BM111" s="91">
        <v>80078525.709999993</v>
      </c>
      <c r="BN111" s="91">
        <v>80078525.709999993</v>
      </c>
      <c r="BO111" s="91">
        <v>80078525.709999993</v>
      </c>
      <c r="BP111" s="91">
        <v>80078525.709999993</v>
      </c>
      <c r="BQ111" s="91">
        <v>80078525.709999993</v>
      </c>
      <c r="BR111" s="91">
        <v>80078525.709999993</v>
      </c>
      <c r="BS111" s="91">
        <v>80078525.709999993</v>
      </c>
      <c r="BT111" s="91">
        <v>80078525.709999993</v>
      </c>
      <c r="BU111" s="91">
        <v>80078525.709999993</v>
      </c>
      <c r="BV111" s="91">
        <v>80078525.709999993</v>
      </c>
      <c r="BW111" s="91"/>
      <c r="BX111" s="91"/>
      <c r="BY111" s="91"/>
      <c r="BZ111" s="91"/>
      <c r="CA111" s="91"/>
      <c r="CB111" s="91"/>
    </row>
    <row r="112" spans="1:80" x14ac:dyDescent="0.25">
      <c r="A112" s="141" t="s">
        <v>724</v>
      </c>
      <c r="B112" s="91"/>
      <c r="C112" s="91">
        <v>-2018918.8900000001</v>
      </c>
      <c r="D112" s="91">
        <v>-2259006.35</v>
      </c>
      <c r="E112" s="91">
        <v>-7409218.9999999981</v>
      </c>
      <c r="F112" s="91">
        <v>-3078551.55</v>
      </c>
      <c r="G112" s="91">
        <v>-4645564.43</v>
      </c>
      <c r="H112" s="91">
        <v>-8770785.709999999</v>
      </c>
      <c r="I112" s="91">
        <v>-4874655.95</v>
      </c>
      <c r="J112" s="91">
        <v>-6891654.71</v>
      </c>
      <c r="K112" s="91">
        <v>-10509579.109999999</v>
      </c>
      <c r="L112" s="91">
        <v>-8045662.1999999993</v>
      </c>
      <c r="M112" s="91">
        <v>-9668127.7999999989</v>
      </c>
      <c r="N112" s="91">
        <v>-13757459.379999999</v>
      </c>
      <c r="O112" s="91">
        <v>-6353897.1699999999</v>
      </c>
      <c r="P112" s="91">
        <v>-6741785</v>
      </c>
      <c r="Q112" s="91">
        <v>-6372713.1699999999</v>
      </c>
      <c r="R112" s="91">
        <v>-5077281.93</v>
      </c>
      <c r="S112" s="91">
        <v>-7771726.6899999995</v>
      </c>
      <c r="T112" s="91">
        <v>-5954911.5099999998</v>
      </c>
      <c r="U112" s="91">
        <v>-5316835.8000000007</v>
      </c>
      <c r="V112" s="91">
        <v>-5063858.43</v>
      </c>
      <c r="W112" s="91">
        <v>-4803560.0600000005</v>
      </c>
      <c r="X112" s="91">
        <v>-4766755.76</v>
      </c>
      <c r="Y112" s="91">
        <v>-4830136.71</v>
      </c>
      <c r="Z112" s="91">
        <v>-4909513.18</v>
      </c>
      <c r="AA112" s="91">
        <v>-6286370.4199999999</v>
      </c>
      <c r="AB112" s="91">
        <v>-6655325.8000000007</v>
      </c>
      <c r="AC112" s="91">
        <v>-6549744.2000000002</v>
      </c>
      <c r="AD112" s="91">
        <v>-6729634.6199999992</v>
      </c>
      <c r="AE112" s="91">
        <v>-6770272.1500000004</v>
      </c>
      <c r="AF112" s="91">
        <v>-6901926.54</v>
      </c>
      <c r="AG112" s="91">
        <v>-7398395.7300000004</v>
      </c>
      <c r="AH112" s="91">
        <v>-6376647.1899999995</v>
      </c>
      <c r="AI112" s="91">
        <v>-6981681.2699999996</v>
      </c>
      <c r="AJ112" s="91">
        <v>-5612992.1599999992</v>
      </c>
      <c r="AK112" s="91">
        <v>-5341164.43</v>
      </c>
      <c r="AL112" s="91">
        <v>-5368104.8000000007</v>
      </c>
      <c r="AM112" s="91">
        <v>-5815947.0499999998</v>
      </c>
      <c r="AN112" s="91">
        <v>-6068947.1799999997</v>
      </c>
      <c r="AO112" s="91">
        <v>-6129444.4099999992</v>
      </c>
      <c r="AP112" s="91">
        <v>-6315613.8199999994</v>
      </c>
      <c r="AQ112" s="91">
        <v>-6671613.8499999996</v>
      </c>
      <c r="AR112" s="91">
        <v>-6447328.9099999992</v>
      </c>
      <c r="AS112" s="91">
        <v>-6776398.709999999</v>
      </c>
      <c r="AT112" s="91">
        <v>-7299958.879999999</v>
      </c>
      <c r="AU112" s="91">
        <v>-6457005.8199999994</v>
      </c>
      <c r="AV112" s="91">
        <v>-6758005.8199999994</v>
      </c>
      <c r="AW112" s="91">
        <v>-5993894.709999999</v>
      </c>
      <c r="AX112" s="91">
        <v>-5415628.8400000008</v>
      </c>
      <c r="AY112" s="91">
        <v>-4995513.84</v>
      </c>
      <c r="AZ112" s="91">
        <v>-5323201.01</v>
      </c>
      <c r="BA112" s="91">
        <v>-5616514.0099999998</v>
      </c>
      <c r="BB112" s="91">
        <v>-4938847.3500000006</v>
      </c>
      <c r="BC112" s="91">
        <v>-5126514.01</v>
      </c>
      <c r="BD112" s="91">
        <v>-5201514.01</v>
      </c>
      <c r="BE112" s="91">
        <v>-5288080.6800000006</v>
      </c>
      <c r="BF112" s="91">
        <v>-5059869.01</v>
      </c>
      <c r="BG112" s="91">
        <v>-5003247.34</v>
      </c>
      <c r="BH112" s="91">
        <v>-4683247.34</v>
      </c>
      <c r="BI112" s="91">
        <v>-4538914.01</v>
      </c>
      <c r="BJ112" s="91">
        <v>-4465092.75</v>
      </c>
      <c r="BK112" s="91">
        <v>-3391593.9</v>
      </c>
      <c r="BL112" s="91">
        <v>-3391594.1299999994</v>
      </c>
      <c r="BM112" s="91">
        <v>-3391594.1299999994</v>
      </c>
      <c r="BN112" s="91">
        <v>-3394705.2399999998</v>
      </c>
      <c r="BO112" s="91">
        <v>-3391594.1299999994</v>
      </c>
      <c r="BP112" s="91">
        <v>-3391594.1299999994</v>
      </c>
      <c r="BQ112" s="91">
        <v>-3393149.69</v>
      </c>
      <c r="BR112" s="91">
        <v>-3391594.1299999994</v>
      </c>
      <c r="BS112" s="91">
        <v>-3404038.57</v>
      </c>
      <c r="BT112" s="91">
        <v>-3404038.57</v>
      </c>
      <c r="BU112" s="91">
        <v>-3391594.1299999994</v>
      </c>
      <c r="BV112" s="91">
        <v>-3393161.7099999995</v>
      </c>
      <c r="BW112" s="91">
        <v>-81929185.079999983</v>
      </c>
      <c r="BX112" s="91">
        <v>-67962975.409999996</v>
      </c>
      <c r="BY112" s="91">
        <v>-76972259.309999987</v>
      </c>
      <c r="BZ112" s="91">
        <v>-76149788</v>
      </c>
      <c r="CA112" s="91">
        <v>-60240555.359999992</v>
      </c>
      <c r="CB112" s="91">
        <v>-40730252.460000001</v>
      </c>
    </row>
    <row r="113" spans="1:80" x14ac:dyDescent="0.25">
      <c r="A113" s="141" t="s">
        <v>725</v>
      </c>
      <c r="B113" s="91"/>
      <c r="C113" s="91">
        <v>0</v>
      </c>
      <c r="D113" s="91">
        <v>14741.84</v>
      </c>
      <c r="E113" s="91">
        <v>302315.02</v>
      </c>
      <c r="F113" s="91">
        <v>0</v>
      </c>
      <c r="G113" s="91">
        <v>37713.230000000003</v>
      </c>
      <c r="H113" s="91">
        <v>705863.34</v>
      </c>
      <c r="I113" s="91">
        <v>26375.78</v>
      </c>
      <c r="J113" s="91">
        <v>114081.35</v>
      </c>
      <c r="K113" s="91">
        <v>331570.99</v>
      </c>
      <c r="L113" s="91">
        <v>43535.66</v>
      </c>
      <c r="M113" s="91">
        <v>99594.13</v>
      </c>
      <c r="N113" s="91">
        <v>72354.39</v>
      </c>
      <c r="O113" s="91">
        <v>168943.58000000002</v>
      </c>
      <c r="P113" s="91">
        <v>224915.62</v>
      </c>
      <c r="Q113" s="91">
        <v>461907.26</v>
      </c>
      <c r="R113" s="91">
        <v>561980.22999999986</v>
      </c>
      <c r="S113" s="91">
        <v>193400.24</v>
      </c>
      <c r="T113" s="91">
        <v>390622.67000000004</v>
      </c>
      <c r="U113" s="91">
        <v>531025.33000000007</v>
      </c>
      <c r="V113" s="91">
        <v>180984.04</v>
      </c>
      <c r="W113" s="91">
        <v>819220.1</v>
      </c>
      <c r="X113" s="91">
        <v>290031.97000000003</v>
      </c>
      <c r="Y113" s="91">
        <v>714229.92999999982</v>
      </c>
      <c r="Z113" s="91">
        <v>-163566.96</v>
      </c>
      <c r="AA113" s="91">
        <v>166671.67999999996</v>
      </c>
      <c r="AB113" s="91">
        <v>250842.49</v>
      </c>
      <c r="AC113" s="91">
        <v>471186.6</v>
      </c>
      <c r="AD113" s="91">
        <v>547368.49999999988</v>
      </c>
      <c r="AE113" s="91">
        <v>184632.24</v>
      </c>
      <c r="AF113" s="91">
        <v>380084.36</v>
      </c>
      <c r="AG113" s="91">
        <v>647428.59000000008</v>
      </c>
      <c r="AH113" s="91">
        <v>185019.53999999998</v>
      </c>
      <c r="AI113" s="91">
        <v>950211.62000000011</v>
      </c>
      <c r="AJ113" s="91">
        <v>289908.26999999996</v>
      </c>
      <c r="AK113" s="91">
        <v>625571.82999999996</v>
      </c>
      <c r="AL113" s="91">
        <v>-131946.59</v>
      </c>
      <c r="AM113" s="91">
        <v>352416.58999999997</v>
      </c>
      <c r="AN113" s="91">
        <v>352416.58999999997</v>
      </c>
      <c r="AO113" s="91">
        <v>352416.58999999997</v>
      </c>
      <c r="AP113" s="91">
        <v>352416.58999999997</v>
      </c>
      <c r="AQ113" s="91">
        <v>352416.58999999997</v>
      </c>
      <c r="AR113" s="91">
        <v>352416.58999999997</v>
      </c>
      <c r="AS113" s="91">
        <v>352416.58999999997</v>
      </c>
      <c r="AT113" s="91">
        <v>352416.58999999997</v>
      </c>
      <c r="AU113" s="91">
        <v>352416.58999999997</v>
      </c>
      <c r="AV113" s="91">
        <v>352416.58999999997</v>
      </c>
      <c r="AW113" s="91">
        <v>352416.58999999997</v>
      </c>
      <c r="AX113" s="91">
        <v>352416.67</v>
      </c>
      <c r="AY113" s="91">
        <v>375826.21</v>
      </c>
      <c r="AZ113" s="91">
        <v>375826.21</v>
      </c>
      <c r="BA113" s="91">
        <v>375826.21</v>
      </c>
      <c r="BB113" s="91">
        <v>375826.21</v>
      </c>
      <c r="BC113" s="91">
        <v>375826.21</v>
      </c>
      <c r="BD113" s="91">
        <v>375826.21</v>
      </c>
      <c r="BE113" s="91">
        <v>375826.21</v>
      </c>
      <c r="BF113" s="91">
        <v>375826.21</v>
      </c>
      <c r="BG113" s="91">
        <v>375826.21</v>
      </c>
      <c r="BH113" s="91">
        <v>375826.21</v>
      </c>
      <c r="BI113" s="91">
        <v>375826.21</v>
      </c>
      <c r="BJ113" s="91">
        <v>375826.20999999996</v>
      </c>
      <c r="BK113" s="91">
        <v>382151.21</v>
      </c>
      <c r="BL113" s="91">
        <v>382151.21</v>
      </c>
      <c r="BM113" s="91">
        <v>382151.21</v>
      </c>
      <c r="BN113" s="91">
        <v>382151.21</v>
      </c>
      <c r="BO113" s="91">
        <v>382151.21</v>
      </c>
      <c r="BP113" s="91">
        <v>382151.21</v>
      </c>
      <c r="BQ113" s="91">
        <v>382151.21</v>
      </c>
      <c r="BR113" s="91">
        <v>382151.21</v>
      </c>
      <c r="BS113" s="91">
        <v>382151.21</v>
      </c>
      <c r="BT113" s="91">
        <v>382151.21</v>
      </c>
      <c r="BU113" s="91">
        <v>382151.21</v>
      </c>
      <c r="BV113" s="91">
        <v>382151.20999999996</v>
      </c>
      <c r="BW113" s="91">
        <v>1748145.7299999997</v>
      </c>
      <c r="BX113" s="91">
        <v>4373694.0100000007</v>
      </c>
      <c r="BY113" s="91">
        <v>4566979.13</v>
      </c>
      <c r="BZ113" s="91">
        <v>4228999.1599999992</v>
      </c>
      <c r="CA113" s="91">
        <v>4509914.5199999996</v>
      </c>
      <c r="CB113" s="91">
        <v>4585814.5200000005</v>
      </c>
    </row>
    <row r="114" spans="1:80" x14ac:dyDescent="0.25">
      <c r="A114" s="141" t="s">
        <v>734</v>
      </c>
      <c r="B114" s="165">
        <v>74373874.989999995</v>
      </c>
      <c r="C114" s="91">
        <v>4500184.4900000021</v>
      </c>
      <c r="D114" s="91">
        <v>1327923.79</v>
      </c>
      <c r="E114" s="91">
        <v>7469331.8899999978</v>
      </c>
      <c r="F114" s="91">
        <v>10339589.34</v>
      </c>
      <c r="G114" s="91">
        <v>7623419.919999999</v>
      </c>
      <c r="H114" s="91">
        <v>8135944.4200000018</v>
      </c>
      <c r="I114" s="91">
        <v>7381855.0999999978</v>
      </c>
      <c r="J114" s="91">
        <v>11161714.710000001</v>
      </c>
      <c r="K114" s="91">
        <v>5864447.2200000016</v>
      </c>
      <c r="L114" s="91">
        <v>8500914.7899999991</v>
      </c>
      <c r="M114" s="91">
        <v>12783879.999999998</v>
      </c>
      <c r="N114" s="91">
        <v>12625590.489999998</v>
      </c>
      <c r="O114" s="91">
        <v>6353897.1699999999</v>
      </c>
      <c r="P114" s="91">
        <v>6741785</v>
      </c>
      <c r="Q114" s="91">
        <v>6372713.1699999999</v>
      </c>
      <c r="R114" s="91">
        <v>5077281.93</v>
      </c>
      <c r="S114" s="91">
        <v>7771726.6899999995</v>
      </c>
      <c r="T114" s="91">
        <v>5954911.5099999998</v>
      </c>
      <c r="U114" s="91">
        <v>5316835.8000000007</v>
      </c>
      <c r="V114" s="91">
        <v>5063858.43</v>
      </c>
      <c r="W114" s="91">
        <v>4803560.0600000005</v>
      </c>
      <c r="X114" s="91">
        <v>4766755.76</v>
      </c>
      <c r="Y114" s="91">
        <v>4830136.71</v>
      </c>
      <c r="Z114" s="91">
        <v>4909513.18</v>
      </c>
      <c r="AA114" s="91">
        <v>6286370.4199999999</v>
      </c>
      <c r="AB114" s="91">
        <v>6655325.8000000007</v>
      </c>
      <c r="AC114" s="91">
        <v>6549744.2000000002</v>
      </c>
      <c r="AD114" s="91">
        <v>6729634.6199999992</v>
      </c>
      <c r="AE114" s="91">
        <v>6770272.1500000004</v>
      </c>
      <c r="AF114" s="91">
        <v>6901926.54</v>
      </c>
      <c r="AG114" s="91">
        <v>7398395.7300000004</v>
      </c>
      <c r="AH114" s="91">
        <v>6376647.1899999995</v>
      </c>
      <c r="AI114" s="91">
        <v>6981681.2699999996</v>
      </c>
      <c r="AJ114" s="91">
        <v>5612992.1599999992</v>
      </c>
      <c r="AK114" s="91">
        <v>5341164.43</v>
      </c>
      <c r="AL114" s="91">
        <v>5368104.8000000007</v>
      </c>
      <c r="AM114" s="91">
        <v>5815947.0499999998</v>
      </c>
      <c r="AN114" s="91">
        <v>6068947.1799999997</v>
      </c>
      <c r="AO114" s="91">
        <v>6129444.4099999992</v>
      </c>
      <c r="AP114" s="91">
        <v>6315613.8199999994</v>
      </c>
      <c r="AQ114" s="91">
        <v>6671613.8499999996</v>
      </c>
      <c r="AR114" s="91">
        <v>6447328.9099999992</v>
      </c>
      <c r="AS114" s="91">
        <v>6776398.709999999</v>
      </c>
      <c r="AT114" s="91">
        <v>7299958.879999999</v>
      </c>
      <c r="AU114" s="91">
        <v>6457005.8199999994</v>
      </c>
      <c r="AV114" s="91">
        <v>6758005.8199999994</v>
      </c>
      <c r="AW114" s="91">
        <v>5993894.709999999</v>
      </c>
      <c r="AX114" s="91">
        <v>5415628.8400000008</v>
      </c>
      <c r="AY114" s="91">
        <v>4995513.84</v>
      </c>
      <c r="AZ114" s="91">
        <v>5323201.01</v>
      </c>
      <c r="BA114" s="91">
        <v>5616514.0099999998</v>
      </c>
      <c r="BB114" s="91">
        <v>4938847.3500000006</v>
      </c>
      <c r="BC114" s="91">
        <v>5126514.01</v>
      </c>
      <c r="BD114" s="91">
        <v>5201514.01</v>
      </c>
      <c r="BE114" s="91">
        <v>5288080.6800000006</v>
      </c>
      <c r="BF114" s="91">
        <v>5059869.01</v>
      </c>
      <c r="BG114" s="91">
        <v>5003247.34</v>
      </c>
      <c r="BH114" s="91">
        <v>4683247.34</v>
      </c>
      <c r="BI114" s="91">
        <v>4538914.01</v>
      </c>
      <c r="BJ114" s="91">
        <v>4465092.75</v>
      </c>
      <c r="BK114" s="91">
        <v>3391593.9</v>
      </c>
      <c r="BL114" s="91">
        <v>3391594.1299999994</v>
      </c>
      <c r="BM114" s="91">
        <v>3391594.1299999994</v>
      </c>
      <c r="BN114" s="91">
        <v>3394705.2399999998</v>
      </c>
      <c r="BO114" s="91">
        <v>3391594.1299999994</v>
      </c>
      <c r="BP114" s="91">
        <v>3391594.1299999994</v>
      </c>
      <c r="BQ114" s="91">
        <v>3393149.69</v>
      </c>
      <c r="BR114" s="91">
        <v>3391594.1299999994</v>
      </c>
      <c r="BS114" s="91">
        <v>3404038.57</v>
      </c>
      <c r="BT114" s="91">
        <v>3404038.57</v>
      </c>
      <c r="BU114" s="91">
        <v>3391594.1299999994</v>
      </c>
      <c r="BV114" s="91">
        <v>3393161.7099999995</v>
      </c>
      <c r="BW114" s="91">
        <v>97714796.159999982</v>
      </c>
      <c r="BX114" s="91">
        <v>67962975.409999996</v>
      </c>
      <c r="BY114" s="91">
        <v>76972259.309999987</v>
      </c>
      <c r="BZ114" s="91">
        <v>76149788</v>
      </c>
      <c r="CA114" s="91">
        <v>60240555.359999992</v>
      </c>
      <c r="CB114" s="91">
        <v>40730252.460000001</v>
      </c>
    </row>
    <row r="115" spans="1:80" x14ac:dyDescent="0.25">
      <c r="A115" s="141" t="s">
        <v>735</v>
      </c>
      <c r="B115" s="166">
        <v>-6383101.3600000003</v>
      </c>
      <c r="C115" s="137">
        <v>-390240.51999999973</v>
      </c>
      <c r="D115" s="137">
        <v>-479454.30000000016</v>
      </c>
      <c r="E115" s="137">
        <v>-659527.94000000018</v>
      </c>
      <c r="F115" s="137">
        <v>-293115.43000000011</v>
      </c>
      <c r="G115" s="137">
        <v>-336341.80999999988</v>
      </c>
      <c r="H115" s="137">
        <v>-976139.40000000014</v>
      </c>
      <c r="I115" s="137">
        <v>-362753.93999999983</v>
      </c>
      <c r="J115" s="137">
        <v>-684659.19</v>
      </c>
      <c r="K115" s="137">
        <v>-106585.15999999992</v>
      </c>
      <c r="L115" s="137">
        <v>-440507.17000000016</v>
      </c>
      <c r="M115" s="137">
        <v>-289330.25999999989</v>
      </c>
      <c r="N115" s="137">
        <v>-427349.61000000016</v>
      </c>
      <c r="O115" s="137">
        <v>-168943.58000000002</v>
      </c>
      <c r="P115" s="137">
        <v>-224915.62</v>
      </c>
      <c r="Q115" s="137">
        <v>-461907.26</v>
      </c>
      <c r="R115" s="137">
        <v>-561980.22999999986</v>
      </c>
      <c r="S115" s="137">
        <v>-193400.24</v>
      </c>
      <c r="T115" s="137">
        <v>-390622.67000000004</v>
      </c>
      <c r="U115" s="137">
        <v>-531025.33000000007</v>
      </c>
      <c r="V115" s="137">
        <v>-180984.04</v>
      </c>
      <c r="W115" s="137">
        <v>-819220.1</v>
      </c>
      <c r="X115" s="137">
        <v>-290031.97000000003</v>
      </c>
      <c r="Y115" s="137">
        <v>-714229.92999999982</v>
      </c>
      <c r="Z115" s="137">
        <v>163566.96</v>
      </c>
      <c r="AA115" s="137">
        <v>-166671.67999999996</v>
      </c>
      <c r="AB115" s="137">
        <v>-250842.49</v>
      </c>
      <c r="AC115" s="137">
        <v>-471186.6</v>
      </c>
      <c r="AD115" s="137">
        <v>-547368.49999999988</v>
      </c>
      <c r="AE115" s="137">
        <v>-184632.24</v>
      </c>
      <c r="AF115" s="137">
        <v>-380084.36</v>
      </c>
      <c r="AG115" s="137">
        <v>-647428.59000000008</v>
      </c>
      <c r="AH115" s="137">
        <v>-185019.53999999998</v>
      </c>
      <c r="AI115" s="137">
        <v>-950211.62000000011</v>
      </c>
      <c r="AJ115" s="137">
        <v>-289908.26999999996</v>
      </c>
      <c r="AK115" s="137">
        <v>-625571.82999999996</v>
      </c>
      <c r="AL115" s="137">
        <v>131946.59</v>
      </c>
      <c r="AM115" s="137">
        <v>-352416.58999999997</v>
      </c>
      <c r="AN115" s="137">
        <v>-352416.58999999997</v>
      </c>
      <c r="AO115" s="137">
        <v>-352416.58999999997</v>
      </c>
      <c r="AP115" s="137">
        <v>-352416.58999999997</v>
      </c>
      <c r="AQ115" s="137">
        <v>-352416.58999999997</v>
      </c>
      <c r="AR115" s="137">
        <v>-352416.58999999997</v>
      </c>
      <c r="AS115" s="137">
        <v>-352416.58999999997</v>
      </c>
      <c r="AT115" s="137">
        <v>-352416.58999999997</v>
      </c>
      <c r="AU115" s="137">
        <v>-352416.58999999997</v>
      </c>
      <c r="AV115" s="137">
        <v>-352416.58999999997</v>
      </c>
      <c r="AW115" s="137">
        <v>-352416.58999999997</v>
      </c>
      <c r="AX115" s="137">
        <v>-352416.67</v>
      </c>
      <c r="AY115" s="137">
        <v>-375826.21</v>
      </c>
      <c r="AZ115" s="137">
        <v>-375826.21</v>
      </c>
      <c r="BA115" s="137">
        <v>-375826.21</v>
      </c>
      <c r="BB115" s="137">
        <v>-375826.21</v>
      </c>
      <c r="BC115" s="137">
        <v>-375826.21</v>
      </c>
      <c r="BD115" s="137">
        <v>-375826.21</v>
      </c>
      <c r="BE115" s="137">
        <v>-375826.21</v>
      </c>
      <c r="BF115" s="137">
        <v>-375826.21</v>
      </c>
      <c r="BG115" s="137">
        <v>-375826.21</v>
      </c>
      <c r="BH115" s="137">
        <v>-375826.21</v>
      </c>
      <c r="BI115" s="137">
        <v>-375826.21</v>
      </c>
      <c r="BJ115" s="137">
        <v>-375826.20999999996</v>
      </c>
      <c r="BK115" s="137">
        <v>-382151.21</v>
      </c>
      <c r="BL115" s="137">
        <v>-382151.21</v>
      </c>
      <c r="BM115" s="137">
        <v>-382151.21</v>
      </c>
      <c r="BN115" s="137">
        <v>-382151.21</v>
      </c>
      <c r="BO115" s="137">
        <v>-382151.21</v>
      </c>
      <c r="BP115" s="137">
        <v>-382151.21</v>
      </c>
      <c r="BQ115" s="137">
        <v>-382151.21</v>
      </c>
      <c r="BR115" s="137">
        <v>-382151.21</v>
      </c>
      <c r="BS115" s="137">
        <v>-382151.21</v>
      </c>
      <c r="BT115" s="137">
        <v>-382151.21</v>
      </c>
      <c r="BU115" s="137">
        <v>-382151.21</v>
      </c>
      <c r="BV115" s="137">
        <v>-382151.20999999996</v>
      </c>
      <c r="BW115" s="91">
        <v>-5446004.7300000004</v>
      </c>
      <c r="BX115" s="91">
        <v>-4373694.0100000007</v>
      </c>
      <c r="BY115" s="91">
        <v>-4566979.13</v>
      </c>
      <c r="BZ115" s="91">
        <v>-4228999.1599999992</v>
      </c>
      <c r="CA115" s="91">
        <v>-4509914.5199999996</v>
      </c>
      <c r="CB115" s="91">
        <v>-4585814.5200000005</v>
      </c>
    </row>
    <row r="116" spans="1:80" x14ac:dyDescent="0.25">
      <c r="A116" s="138" t="s">
        <v>314</v>
      </c>
      <c r="B116" s="167">
        <v>67990773.629999995</v>
      </c>
      <c r="C116" s="140">
        <v>70081798.709999993</v>
      </c>
      <c r="D116" s="140">
        <v>68686003.689999998</v>
      </c>
      <c r="E116" s="140">
        <v>68388903.659999996</v>
      </c>
      <c r="F116" s="140">
        <v>75356826.019999996</v>
      </c>
      <c r="G116" s="140">
        <v>78036052.930000007</v>
      </c>
      <c r="H116" s="140">
        <v>77130935.579999998</v>
      </c>
      <c r="I116" s="140">
        <v>79301756.569999993</v>
      </c>
      <c r="J116" s="140">
        <v>83001238.730000004</v>
      </c>
      <c r="K116" s="140">
        <v>78581092.670000002</v>
      </c>
      <c r="L116" s="140">
        <v>78639373.75</v>
      </c>
      <c r="M116" s="140">
        <v>81565389.819999993</v>
      </c>
      <c r="N116" s="140">
        <v>80078525.709999993</v>
      </c>
      <c r="O116" s="140">
        <v>80078525.709999993</v>
      </c>
      <c r="P116" s="140">
        <v>80078525.709999993</v>
      </c>
      <c r="Q116" s="140">
        <v>80078525.709999993</v>
      </c>
      <c r="R116" s="140">
        <v>80078525.709999993</v>
      </c>
      <c r="S116" s="140">
        <v>80078525.709999993</v>
      </c>
      <c r="T116" s="140">
        <v>80078525.709999993</v>
      </c>
      <c r="U116" s="140">
        <v>80078525.709999993</v>
      </c>
      <c r="V116" s="140">
        <v>80078525.709999993</v>
      </c>
      <c r="W116" s="140">
        <v>80078525.709999993</v>
      </c>
      <c r="X116" s="140">
        <v>80078525.709999993</v>
      </c>
      <c r="Y116" s="140">
        <v>80078525.709999993</v>
      </c>
      <c r="Z116" s="140">
        <v>80078525.709999993</v>
      </c>
      <c r="AA116" s="140">
        <v>80078525.709999993</v>
      </c>
      <c r="AB116" s="140">
        <v>80078525.709999993</v>
      </c>
      <c r="AC116" s="140">
        <v>80078525.709999993</v>
      </c>
      <c r="AD116" s="140">
        <v>80078525.709999993</v>
      </c>
      <c r="AE116" s="140">
        <v>80078525.709999993</v>
      </c>
      <c r="AF116" s="140">
        <v>80078525.709999993</v>
      </c>
      <c r="AG116" s="140">
        <v>80078525.709999993</v>
      </c>
      <c r="AH116" s="140">
        <v>80078525.709999993</v>
      </c>
      <c r="AI116" s="140">
        <v>80078525.709999993</v>
      </c>
      <c r="AJ116" s="140">
        <v>80078525.709999993</v>
      </c>
      <c r="AK116" s="140">
        <v>80078525.709999993</v>
      </c>
      <c r="AL116" s="140">
        <v>80078525.709999993</v>
      </c>
      <c r="AM116" s="140">
        <v>80078525.709999993</v>
      </c>
      <c r="AN116" s="140">
        <v>80078525.709999993</v>
      </c>
      <c r="AO116" s="140">
        <v>80078525.709999993</v>
      </c>
      <c r="AP116" s="140">
        <v>80078525.709999993</v>
      </c>
      <c r="AQ116" s="140">
        <v>80078525.709999993</v>
      </c>
      <c r="AR116" s="140">
        <v>80078525.709999993</v>
      </c>
      <c r="AS116" s="140">
        <v>80078525.709999993</v>
      </c>
      <c r="AT116" s="140">
        <v>80078525.709999993</v>
      </c>
      <c r="AU116" s="140">
        <v>80078525.709999993</v>
      </c>
      <c r="AV116" s="140">
        <v>80078525.709999993</v>
      </c>
      <c r="AW116" s="140">
        <v>80078525.709999993</v>
      </c>
      <c r="AX116" s="140">
        <v>80078525.709999993</v>
      </c>
      <c r="AY116" s="140">
        <v>80078525.709999993</v>
      </c>
      <c r="AZ116" s="140">
        <v>80078525.709999993</v>
      </c>
      <c r="BA116" s="140">
        <v>80078525.709999993</v>
      </c>
      <c r="BB116" s="140">
        <v>80078525.709999993</v>
      </c>
      <c r="BC116" s="140">
        <v>80078525.709999993</v>
      </c>
      <c r="BD116" s="140">
        <v>80078525.709999993</v>
      </c>
      <c r="BE116" s="140">
        <v>80078525.709999993</v>
      </c>
      <c r="BF116" s="140">
        <v>80078525.709999993</v>
      </c>
      <c r="BG116" s="140">
        <v>80078525.709999993</v>
      </c>
      <c r="BH116" s="140">
        <v>80078525.709999993</v>
      </c>
      <c r="BI116" s="140">
        <v>80078525.709999993</v>
      </c>
      <c r="BJ116" s="140">
        <v>80078525.709999993</v>
      </c>
      <c r="BK116" s="140">
        <v>80078525.709999993</v>
      </c>
      <c r="BL116" s="140">
        <v>80078525.709999993</v>
      </c>
      <c r="BM116" s="140">
        <v>80078525.709999993</v>
      </c>
      <c r="BN116" s="140">
        <v>80078525.709999993</v>
      </c>
      <c r="BO116" s="140">
        <v>80078525.709999993</v>
      </c>
      <c r="BP116" s="140">
        <v>80078525.709999993</v>
      </c>
      <c r="BQ116" s="140">
        <v>80078525.709999993</v>
      </c>
      <c r="BR116" s="140">
        <v>80078525.709999993</v>
      </c>
      <c r="BS116" s="140">
        <v>80078525.709999993</v>
      </c>
      <c r="BT116" s="140">
        <v>80078525.709999993</v>
      </c>
      <c r="BU116" s="140">
        <v>80078525.709999993</v>
      </c>
      <c r="BV116" s="140">
        <v>80078525.709999993</v>
      </c>
      <c r="BW116" s="140">
        <v>12087752.08</v>
      </c>
      <c r="BX116" s="140">
        <v>0</v>
      </c>
      <c r="BY116" s="140">
        <v>0</v>
      </c>
      <c r="BZ116" s="140">
        <v>0</v>
      </c>
      <c r="CA116" s="140">
        <v>0</v>
      </c>
      <c r="CB116" s="140">
        <v>0</v>
      </c>
    </row>
    <row r="117" spans="1:80" x14ac:dyDescent="0.25">
      <c r="A117" s="135" t="s">
        <v>703</v>
      </c>
      <c r="B117" s="91">
        <v>0</v>
      </c>
      <c r="C117" s="91">
        <v>0</v>
      </c>
      <c r="D117" s="91">
        <v>0</v>
      </c>
      <c r="E117" s="91">
        <v>0</v>
      </c>
      <c r="F117" s="91">
        <v>0</v>
      </c>
      <c r="G117" s="91">
        <v>0</v>
      </c>
      <c r="H117" s="91">
        <v>0</v>
      </c>
      <c r="I117" s="91">
        <v>0</v>
      </c>
      <c r="J117" s="91">
        <v>0</v>
      </c>
      <c r="K117" s="91">
        <v>0</v>
      </c>
      <c r="L117" s="91">
        <v>0</v>
      </c>
      <c r="M117" s="91">
        <v>0</v>
      </c>
      <c r="N117" s="91">
        <v>0</v>
      </c>
      <c r="O117" s="91">
        <v>0</v>
      </c>
      <c r="P117" s="91">
        <v>0</v>
      </c>
      <c r="Q117" s="91">
        <v>0</v>
      </c>
      <c r="R117" s="91">
        <v>0</v>
      </c>
      <c r="S117" s="91">
        <v>0</v>
      </c>
      <c r="T117" s="91">
        <v>0</v>
      </c>
      <c r="U117" s="91">
        <v>0</v>
      </c>
      <c r="V117" s="91">
        <v>0</v>
      </c>
      <c r="W117" s="91">
        <v>0</v>
      </c>
      <c r="X117" s="91">
        <v>0</v>
      </c>
      <c r="Y117" s="91">
        <v>0</v>
      </c>
      <c r="Z117" s="91">
        <v>0</v>
      </c>
      <c r="AA117" s="91">
        <v>0</v>
      </c>
      <c r="AB117" s="91">
        <v>0</v>
      </c>
      <c r="AC117" s="91">
        <v>0</v>
      </c>
      <c r="AD117" s="91">
        <v>0</v>
      </c>
      <c r="AE117" s="91">
        <v>0</v>
      </c>
      <c r="AF117" s="91">
        <v>0</v>
      </c>
      <c r="AG117" s="91">
        <v>0</v>
      </c>
      <c r="AH117" s="91">
        <v>0</v>
      </c>
      <c r="AI117" s="91">
        <v>0</v>
      </c>
      <c r="AJ117" s="91">
        <v>0</v>
      </c>
      <c r="AK117" s="91">
        <v>0</v>
      </c>
      <c r="AL117" s="91">
        <v>0</v>
      </c>
      <c r="AM117" s="91">
        <v>0</v>
      </c>
      <c r="AN117" s="91">
        <v>0</v>
      </c>
      <c r="AO117" s="91">
        <v>0</v>
      </c>
      <c r="AP117" s="91">
        <v>0</v>
      </c>
      <c r="AQ117" s="91">
        <v>0</v>
      </c>
      <c r="AR117" s="91">
        <v>0</v>
      </c>
      <c r="AS117" s="91">
        <v>0</v>
      </c>
      <c r="AT117" s="91">
        <v>0</v>
      </c>
      <c r="AU117" s="91">
        <v>0</v>
      </c>
      <c r="AV117" s="91">
        <v>0</v>
      </c>
      <c r="AW117" s="91">
        <v>0</v>
      </c>
      <c r="AX117" s="91">
        <v>0</v>
      </c>
      <c r="AY117" s="91">
        <v>0</v>
      </c>
      <c r="AZ117" s="91">
        <v>0</v>
      </c>
      <c r="BA117" s="91">
        <v>0</v>
      </c>
      <c r="BB117" s="91">
        <v>0</v>
      </c>
      <c r="BC117" s="91">
        <v>0</v>
      </c>
      <c r="BD117" s="91">
        <v>0</v>
      </c>
      <c r="BE117" s="91">
        <v>0</v>
      </c>
      <c r="BF117" s="91">
        <v>0</v>
      </c>
      <c r="BG117" s="91">
        <v>0</v>
      </c>
      <c r="BH117" s="91">
        <v>0</v>
      </c>
      <c r="BI117" s="91">
        <v>0</v>
      </c>
      <c r="BJ117" s="91">
        <v>0</v>
      </c>
      <c r="BK117" s="91">
        <v>0</v>
      </c>
      <c r="BL117" s="91">
        <v>0</v>
      </c>
      <c r="BM117" s="91">
        <v>0</v>
      </c>
      <c r="BN117" s="91">
        <v>0</v>
      </c>
      <c r="BO117" s="91">
        <v>0</v>
      </c>
      <c r="BP117" s="91">
        <v>0</v>
      </c>
      <c r="BQ117" s="91">
        <v>0</v>
      </c>
      <c r="BR117" s="91">
        <v>0</v>
      </c>
      <c r="BS117" s="91">
        <v>0</v>
      </c>
      <c r="BT117" s="91">
        <v>0</v>
      </c>
      <c r="BU117" s="91">
        <v>0</v>
      </c>
      <c r="BV117" s="91">
        <v>0</v>
      </c>
      <c r="BW117" s="91"/>
      <c r="BX117" s="91"/>
      <c r="BY117" s="91"/>
      <c r="BZ117" s="91"/>
      <c r="CA117" s="91"/>
      <c r="CB117" s="91"/>
    </row>
    <row r="118" spans="1:80" x14ac:dyDescent="0.25">
      <c r="A118" s="135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1"/>
      <c r="BI118" s="91"/>
      <c r="BJ118" s="91"/>
      <c r="BK118" s="91"/>
      <c r="BL118" s="91"/>
      <c r="BM118" s="91"/>
      <c r="BN118" s="91"/>
      <c r="BO118" s="91"/>
      <c r="BP118" s="91"/>
      <c r="BQ118" s="91"/>
      <c r="BR118" s="91"/>
      <c r="BS118" s="91"/>
      <c r="BT118" s="91"/>
      <c r="BU118" s="91"/>
      <c r="BV118" s="91"/>
      <c r="BW118" s="91"/>
      <c r="BX118" s="91"/>
      <c r="BY118" s="91"/>
      <c r="BZ118" s="91"/>
      <c r="CA118" s="91"/>
      <c r="CB118" s="91"/>
    </row>
    <row r="119" spans="1:80" x14ac:dyDescent="0.25">
      <c r="A119" s="132">
        <v>1110000</v>
      </c>
      <c r="B119" s="133" t="s">
        <v>736</v>
      </c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4"/>
      <c r="BN119" s="144"/>
      <c r="BO119" s="144"/>
      <c r="BP119" s="144"/>
      <c r="BQ119" s="144"/>
      <c r="BR119" s="144"/>
      <c r="BS119" s="144"/>
      <c r="BT119" s="144"/>
      <c r="BU119" s="144"/>
      <c r="BV119" s="144"/>
      <c r="BW119" s="144"/>
      <c r="BX119" s="144"/>
      <c r="BY119" s="144"/>
      <c r="BZ119" s="144"/>
      <c r="CA119" s="144"/>
      <c r="CB119" s="144"/>
    </row>
    <row r="120" spans="1:80" x14ac:dyDescent="0.25">
      <c r="A120" s="135" t="s">
        <v>701</v>
      </c>
      <c r="B120" s="91"/>
      <c r="C120" s="91">
        <v>-128784270.09999999</v>
      </c>
      <c r="D120" s="91">
        <v>-131350286.20999999</v>
      </c>
      <c r="E120" s="91">
        <v>-133923224.55</v>
      </c>
      <c r="F120" s="91">
        <v>-136504426.06999999</v>
      </c>
      <c r="G120" s="91">
        <v>-139145759.38999999</v>
      </c>
      <c r="H120" s="91">
        <v>-141786812.99000001</v>
      </c>
      <c r="I120" s="91">
        <v>-144448299.11000001</v>
      </c>
      <c r="J120" s="91">
        <v>-147136444.74000001</v>
      </c>
      <c r="K120" s="91">
        <v>-149849135.19999999</v>
      </c>
      <c r="L120" s="91">
        <v>-152588499.90000001</v>
      </c>
      <c r="M120" s="91">
        <v>-155311581.47999999</v>
      </c>
      <c r="N120" s="91">
        <v>-158040371.49000001</v>
      </c>
      <c r="O120" s="91">
        <v>-160768005.36000001</v>
      </c>
      <c r="P120" s="91">
        <v>-161005858.44</v>
      </c>
      <c r="Q120" s="91">
        <v>-162428948.08000001</v>
      </c>
      <c r="R120" s="91">
        <v>-165435266.02000001</v>
      </c>
      <c r="S120" s="91">
        <v>-167706972.28</v>
      </c>
      <c r="T120" s="91">
        <v>-162130135.06</v>
      </c>
      <c r="U120" s="91">
        <v>-165124607.47</v>
      </c>
      <c r="V120" s="91">
        <v>-163396267.41999999</v>
      </c>
      <c r="W120" s="91">
        <v>-164550868.34999999</v>
      </c>
      <c r="X120" s="91">
        <v>-167544881.46000001</v>
      </c>
      <c r="Y120" s="91">
        <v>-170616316.06999999</v>
      </c>
      <c r="Z120" s="91">
        <v>-173697848.65000001</v>
      </c>
      <c r="AA120" s="91">
        <v>-176791073.28999999</v>
      </c>
      <c r="AB120" s="91">
        <v>-176207753.63</v>
      </c>
      <c r="AC120" s="91">
        <v>-179444675.59</v>
      </c>
      <c r="AD120" s="91">
        <v>-182683910.24000001</v>
      </c>
      <c r="AE120" s="91">
        <v>-185936065.91999999</v>
      </c>
      <c r="AF120" s="91">
        <v>-189133203.63999999</v>
      </c>
      <c r="AG120" s="91">
        <v>-192389054.81999999</v>
      </c>
      <c r="AH120" s="91">
        <v>-195326725.13999999</v>
      </c>
      <c r="AI120" s="91">
        <v>-198172591.03</v>
      </c>
      <c r="AJ120" s="91">
        <v>-201428782.78</v>
      </c>
      <c r="AK120" s="91">
        <v>-204629874.08000001</v>
      </c>
      <c r="AL120" s="91">
        <v>-208198853.63999999</v>
      </c>
      <c r="AM120" s="91">
        <v>-211782127.44999999</v>
      </c>
      <c r="AN120" s="91">
        <v>-215337186.49000001</v>
      </c>
      <c r="AO120" s="91">
        <v>-218732646.03</v>
      </c>
      <c r="AP120" s="91">
        <v>-222415681.16999999</v>
      </c>
      <c r="AQ120" s="91">
        <v>-226139222.36000001</v>
      </c>
      <c r="AR120" s="91">
        <v>-223367864.55000001</v>
      </c>
      <c r="AS120" s="91">
        <v>-222700017.52000001</v>
      </c>
      <c r="AT120" s="91">
        <v>-226339441.12</v>
      </c>
      <c r="AU120" s="91">
        <v>-228523280.22</v>
      </c>
      <c r="AV120" s="91">
        <v>-229414458.87</v>
      </c>
      <c r="AW120" s="91">
        <v>-231756938</v>
      </c>
      <c r="AX120" s="91">
        <v>-235262518.43000001</v>
      </c>
      <c r="AY120" s="91">
        <v>-239252476.38999999</v>
      </c>
      <c r="AZ120" s="91">
        <v>-243710718.41999999</v>
      </c>
      <c r="BA120" s="91">
        <v>-247812971.24000001</v>
      </c>
      <c r="BB120" s="91">
        <v>-252485237.28</v>
      </c>
      <c r="BC120" s="91">
        <v>-257308104.53999999</v>
      </c>
      <c r="BD120" s="91">
        <v>-262135676.33000001</v>
      </c>
      <c r="BE120" s="91">
        <v>-266950462.22999999</v>
      </c>
      <c r="BF120" s="91">
        <v>-271692032.07999998</v>
      </c>
      <c r="BG120" s="91">
        <v>-259929101</v>
      </c>
      <c r="BH120" s="91">
        <v>-264825903.78</v>
      </c>
      <c r="BI120" s="91">
        <v>-270009452.37</v>
      </c>
      <c r="BJ120" s="91">
        <v>-275210727.73000002</v>
      </c>
      <c r="BK120" s="91">
        <v>-280149906.45999998</v>
      </c>
      <c r="BL120" s="91">
        <v>-285606642.80000001</v>
      </c>
      <c r="BM120" s="91">
        <v>-290767113.14999998</v>
      </c>
      <c r="BN120" s="91">
        <v>-296362613.25</v>
      </c>
      <c r="BO120" s="91">
        <v>-301961863.68000001</v>
      </c>
      <c r="BP120" s="91">
        <v>-307325293.62</v>
      </c>
      <c r="BQ120" s="91">
        <v>-312294573.38999999</v>
      </c>
      <c r="BR120" s="91">
        <v>-317902707.16000003</v>
      </c>
      <c r="BS120" s="91">
        <v>-323516861.33999997</v>
      </c>
      <c r="BT120" s="91">
        <v>-329136124.51999998</v>
      </c>
      <c r="BU120" s="91">
        <v>-334871516.43000001</v>
      </c>
      <c r="BV120" s="91">
        <v>-340632007.77999997</v>
      </c>
      <c r="BW120" s="91"/>
      <c r="BX120" s="91"/>
      <c r="BY120" s="91"/>
      <c r="BZ120" s="91"/>
      <c r="CA120" s="91"/>
      <c r="CB120" s="91"/>
    </row>
    <row r="121" spans="1:80" x14ac:dyDescent="0.25">
      <c r="A121" s="141" t="s">
        <v>737</v>
      </c>
      <c r="B121" s="91"/>
      <c r="C121" s="91">
        <v>-2566016.11</v>
      </c>
      <c r="D121" s="91">
        <v>-2572938.34</v>
      </c>
      <c r="E121" s="91">
        <v>-2581201.5199999996</v>
      </c>
      <c r="F121" s="91">
        <v>-2641333.3199999998</v>
      </c>
      <c r="G121" s="91">
        <v>-2641053.6</v>
      </c>
      <c r="H121" s="91">
        <v>-2661486.12</v>
      </c>
      <c r="I121" s="91">
        <v>-2688145.63</v>
      </c>
      <c r="J121" s="91">
        <v>-2712690.46</v>
      </c>
      <c r="K121" s="91">
        <v>-2739364.7</v>
      </c>
      <c r="L121" s="91">
        <v>-2723081.58</v>
      </c>
      <c r="M121" s="91">
        <v>-2728790.0100000002</v>
      </c>
      <c r="N121" s="91">
        <v>-2727633.87</v>
      </c>
      <c r="O121" s="91">
        <v>-2924357.7</v>
      </c>
      <c r="P121" s="91">
        <v>-2958305.79</v>
      </c>
      <c r="Q121" s="91">
        <v>-3006317.94</v>
      </c>
      <c r="R121" s="91">
        <v>-3036018.7800000003</v>
      </c>
      <c r="S121" s="91">
        <v>-3035085.72</v>
      </c>
      <c r="T121" s="91">
        <v>-2994472.41</v>
      </c>
      <c r="U121" s="91">
        <v>-2999694.7</v>
      </c>
      <c r="V121" s="91">
        <v>-2999782.31</v>
      </c>
      <c r="W121" s="91">
        <v>-2994013.1100000003</v>
      </c>
      <c r="X121" s="91">
        <v>-3071434.6100000003</v>
      </c>
      <c r="Y121" s="91">
        <v>-3081532.58</v>
      </c>
      <c r="Z121" s="91">
        <v>-3093224.64</v>
      </c>
      <c r="AA121" s="91">
        <v>-3237612.43</v>
      </c>
      <c r="AB121" s="91">
        <v>-3236921.9600000004</v>
      </c>
      <c r="AC121" s="91">
        <v>-3239234.6500000004</v>
      </c>
      <c r="AD121" s="91">
        <v>-3252155.68</v>
      </c>
      <c r="AE121" s="91">
        <v>-3254792.5100000002</v>
      </c>
      <c r="AF121" s="91">
        <v>-3255851.18</v>
      </c>
      <c r="AG121" s="91">
        <v>-3257231.75</v>
      </c>
      <c r="AH121" s="91">
        <v>-3257107.2800000003</v>
      </c>
      <c r="AI121" s="91">
        <v>-3256191.75</v>
      </c>
      <c r="AJ121" s="91">
        <v>-3392179.91</v>
      </c>
      <c r="AK121" s="91">
        <v>-3568979.56</v>
      </c>
      <c r="AL121" s="91">
        <v>-3583273.81</v>
      </c>
      <c r="AM121" s="91">
        <v>-3679038.6300000004</v>
      </c>
      <c r="AN121" s="91">
        <v>-3681489.27</v>
      </c>
      <c r="AO121" s="91">
        <v>-3683035.14</v>
      </c>
      <c r="AP121" s="91">
        <v>-3723541.1900000004</v>
      </c>
      <c r="AQ121" s="91">
        <v>-3727940.3000000003</v>
      </c>
      <c r="AR121" s="91">
        <v>-3710664.3600000003</v>
      </c>
      <c r="AS121" s="91">
        <v>-3708610.4800000004</v>
      </c>
      <c r="AT121" s="91">
        <v>-3714865.1</v>
      </c>
      <c r="AU121" s="91">
        <v>-3714182.2100000004</v>
      </c>
      <c r="AV121" s="91">
        <v>-3964605.1500000004</v>
      </c>
      <c r="AW121" s="91">
        <v>-3976874.4400000004</v>
      </c>
      <c r="AX121" s="91">
        <v>-3989957.9600000004</v>
      </c>
      <c r="AY121" s="91">
        <v>-4742385.9300000006</v>
      </c>
      <c r="AZ121" s="91">
        <v>-4745503.99</v>
      </c>
      <c r="BA121" s="91">
        <v>-4746617.04</v>
      </c>
      <c r="BB121" s="91">
        <v>-4822867.26</v>
      </c>
      <c r="BC121" s="91">
        <v>-4827571.79</v>
      </c>
      <c r="BD121" s="91">
        <v>-4832276.32</v>
      </c>
      <c r="BE121" s="91">
        <v>-4973157.1100000003</v>
      </c>
      <c r="BF121" s="91">
        <v>-4980797.17</v>
      </c>
      <c r="BG121" s="91">
        <v>-4896802.78</v>
      </c>
      <c r="BH121" s="91">
        <v>-5234674.0200000005</v>
      </c>
      <c r="BI121" s="91">
        <v>-5253224.03</v>
      </c>
      <c r="BJ121" s="91">
        <v>-5268977.78</v>
      </c>
      <c r="BK121" s="91">
        <v>-5591549.3700000001</v>
      </c>
      <c r="BL121" s="91">
        <v>-5594359.6500000004</v>
      </c>
      <c r="BM121" s="91">
        <v>-5595500.1000000006</v>
      </c>
      <c r="BN121" s="91">
        <v>-5599250.4300000006</v>
      </c>
      <c r="BO121" s="91">
        <v>-5602817.0899999999</v>
      </c>
      <c r="BP121" s="91">
        <v>-5607912.4100000001</v>
      </c>
      <c r="BQ121" s="91">
        <v>-5608133.7700000005</v>
      </c>
      <c r="BR121" s="91">
        <v>-5614154.1800000006</v>
      </c>
      <c r="BS121" s="91">
        <v>-5620104.79</v>
      </c>
      <c r="BT121" s="91">
        <v>-5748253.0600000005</v>
      </c>
      <c r="BU121" s="91">
        <v>-5760491.3500000006</v>
      </c>
      <c r="BV121" s="91">
        <v>-5787701.96</v>
      </c>
      <c r="BW121" s="91">
        <v>-31983735.259999998</v>
      </c>
      <c r="BX121" s="91">
        <v>-36194240.289999999</v>
      </c>
      <c r="BY121" s="91">
        <v>-39791532.470000006</v>
      </c>
      <c r="BZ121" s="91">
        <v>-45274804.230000004</v>
      </c>
      <c r="CA121" s="91">
        <v>-59324855.220000006</v>
      </c>
      <c r="CB121" s="91">
        <v>-67730228.159999996</v>
      </c>
    </row>
    <row r="122" spans="1:80" x14ac:dyDescent="0.25">
      <c r="A122" s="135" t="s">
        <v>644</v>
      </c>
      <c r="B122" s="91"/>
      <c r="C122" s="91">
        <v>0</v>
      </c>
      <c r="D122" s="91">
        <v>0</v>
      </c>
      <c r="E122" s="91">
        <v>0</v>
      </c>
      <c r="F122" s="91">
        <v>0</v>
      </c>
      <c r="G122" s="91">
        <v>0</v>
      </c>
      <c r="H122" s="91">
        <v>0</v>
      </c>
      <c r="I122" s="91">
        <v>0</v>
      </c>
      <c r="J122" s="91">
        <v>0</v>
      </c>
      <c r="K122" s="91">
        <v>0</v>
      </c>
      <c r="L122" s="91">
        <v>0</v>
      </c>
      <c r="M122" s="91">
        <v>0</v>
      </c>
      <c r="N122" s="91">
        <v>0</v>
      </c>
      <c r="O122" s="91">
        <v>2686504.6199999996</v>
      </c>
      <c r="P122" s="91">
        <v>1535216.15</v>
      </c>
      <c r="Q122" s="91">
        <v>0</v>
      </c>
      <c r="R122" s="91">
        <v>764312.5199999999</v>
      </c>
      <c r="S122" s="91">
        <v>8611922.9399999995</v>
      </c>
      <c r="T122" s="91">
        <v>0</v>
      </c>
      <c r="U122" s="91">
        <v>4728034.75</v>
      </c>
      <c r="V122" s="91">
        <v>1845181.3800000001</v>
      </c>
      <c r="W122" s="91">
        <v>0</v>
      </c>
      <c r="X122" s="91">
        <v>0</v>
      </c>
      <c r="Y122" s="91">
        <v>0</v>
      </c>
      <c r="Z122" s="91">
        <v>0</v>
      </c>
      <c r="AA122" s="91">
        <v>3820932.0899999994</v>
      </c>
      <c r="AB122" s="91">
        <v>0</v>
      </c>
      <c r="AC122" s="91">
        <v>0</v>
      </c>
      <c r="AD122" s="91">
        <v>0</v>
      </c>
      <c r="AE122" s="91">
        <v>57654.79</v>
      </c>
      <c r="AF122" s="91">
        <v>0</v>
      </c>
      <c r="AG122" s="91">
        <v>319561.43</v>
      </c>
      <c r="AH122" s="91">
        <v>411241.39</v>
      </c>
      <c r="AI122" s="91">
        <v>0</v>
      </c>
      <c r="AJ122" s="91">
        <v>191088.61</v>
      </c>
      <c r="AK122" s="91">
        <v>0</v>
      </c>
      <c r="AL122" s="91">
        <v>0</v>
      </c>
      <c r="AM122" s="91">
        <v>123979.59</v>
      </c>
      <c r="AN122" s="91">
        <v>286029.73</v>
      </c>
      <c r="AO122" s="91">
        <v>0</v>
      </c>
      <c r="AP122" s="91">
        <v>0</v>
      </c>
      <c r="AQ122" s="91">
        <v>6499298.1100000003</v>
      </c>
      <c r="AR122" s="91">
        <v>4378511.3899999997</v>
      </c>
      <c r="AS122" s="91">
        <v>69186.880000000005</v>
      </c>
      <c r="AT122" s="91">
        <v>1531026</v>
      </c>
      <c r="AU122" s="91">
        <v>2823003.56</v>
      </c>
      <c r="AV122" s="91">
        <v>1622126.02</v>
      </c>
      <c r="AW122" s="91">
        <v>471294.01</v>
      </c>
      <c r="AX122" s="91">
        <v>0</v>
      </c>
      <c r="AY122" s="91">
        <v>284143.90000000002</v>
      </c>
      <c r="AZ122" s="91">
        <v>643251.17000000004</v>
      </c>
      <c r="BA122" s="91">
        <v>74351</v>
      </c>
      <c r="BB122" s="91">
        <v>0</v>
      </c>
      <c r="BC122" s="91">
        <v>0</v>
      </c>
      <c r="BD122" s="91">
        <v>17490.419999999998</v>
      </c>
      <c r="BE122" s="91">
        <v>231587.26</v>
      </c>
      <c r="BF122" s="91">
        <v>16743728.25</v>
      </c>
      <c r="BG122" s="91">
        <v>0</v>
      </c>
      <c r="BH122" s="91">
        <v>51125.43</v>
      </c>
      <c r="BI122" s="91">
        <v>51948.67</v>
      </c>
      <c r="BJ122" s="91">
        <v>329799.05</v>
      </c>
      <c r="BK122" s="91">
        <v>134813.03</v>
      </c>
      <c r="BL122" s="91">
        <v>433889.30000000005</v>
      </c>
      <c r="BM122" s="91">
        <v>0</v>
      </c>
      <c r="BN122" s="91">
        <v>0</v>
      </c>
      <c r="BO122" s="91">
        <v>239387.15</v>
      </c>
      <c r="BP122" s="91">
        <v>638632.6399999999</v>
      </c>
      <c r="BQ122" s="91">
        <v>0</v>
      </c>
      <c r="BR122" s="91">
        <v>0</v>
      </c>
      <c r="BS122" s="91">
        <v>841.61</v>
      </c>
      <c r="BT122" s="91">
        <v>12861.15</v>
      </c>
      <c r="BU122" s="91">
        <v>0</v>
      </c>
      <c r="BV122" s="91">
        <v>108593</v>
      </c>
      <c r="BW122" s="91">
        <v>0</v>
      </c>
      <c r="BX122" s="91">
        <v>20171172.359999996</v>
      </c>
      <c r="BY122" s="91">
        <v>4800478.3099999996</v>
      </c>
      <c r="BZ122" s="91">
        <v>17804455.290000003</v>
      </c>
      <c r="CA122" s="91">
        <v>18427425.150000002</v>
      </c>
      <c r="CB122" s="91">
        <v>1569017.8800000001</v>
      </c>
    </row>
    <row r="123" spans="1:80" x14ac:dyDescent="0.25">
      <c r="A123" s="141" t="s">
        <v>724</v>
      </c>
      <c r="B123" s="91"/>
      <c r="C123" s="91">
        <v>0</v>
      </c>
      <c r="D123" s="91">
        <v>0</v>
      </c>
      <c r="E123" s="91">
        <v>0</v>
      </c>
      <c r="F123" s="91">
        <v>0</v>
      </c>
      <c r="G123" s="91">
        <v>0</v>
      </c>
      <c r="H123" s="91">
        <v>0</v>
      </c>
      <c r="I123" s="91">
        <v>0</v>
      </c>
      <c r="J123" s="91">
        <v>0</v>
      </c>
      <c r="K123" s="91">
        <v>0</v>
      </c>
      <c r="L123" s="91">
        <v>0</v>
      </c>
      <c r="M123" s="91">
        <v>0</v>
      </c>
      <c r="N123" s="91">
        <v>0</v>
      </c>
      <c r="O123" s="91">
        <v>0</v>
      </c>
      <c r="P123" s="91">
        <v>0</v>
      </c>
      <c r="Q123" s="91">
        <v>0</v>
      </c>
      <c r="R123" s="91">
        <v>0</v>
      </c>
      <c r="S123" s="91">
        <v>0</v>
      </c>
      <c r="T123" s="91">
        <v>0</v>
      </c>
      <c r="U123" s="91">
        <v>0</v>
      </c>
      <c r="V123" s="91">
        <v>0</v>
      </c>
      <c r="W123" s="91">
        <v>0</v>
      </c>
      <c r="X123" s="91">
        <v>0</v>
      </c>
      <c r="Y123" s="91">
        <v>0</v>
      </c>
      <c r="Z123" s="91">
        <v>0</v>
      </c>
      <c r="AA123" s="91">
        <v>0</v>
      </c>
      <c r="AB123" s="91">
        <v>0</v>
      </c>
      <c r="AC123" s="91">
        <v>0</v>
      </c>
      <c r="AD123" s="91">
        <v>0</v>
      </c>
      <c r="AE123" s="91">
        <v>0</v>
      </c>
      <c r="AF123" s="91">
        <v>0</v>
      </c>
      <c r="AG123" s="91">
        <v>0</v>
      </c>
      <c r="AH123" s="91">
        <v>0</v>
      </c>
      <c r="AI123" s="91">
        <v>0</v>
      </c>
      <c r="AJ123" s="91">
        <v>0</v>
      </c>
      <c r="AK123" s="91">
        <v>0</v>
      </c>
      <c r="AL123" s="91">
        <v>0</v>
      </c>
      <c r="AM123" s="91">
        <v>0</v>
      </c>
      <c r="AN123" s="91">
        <v>0</v>
      </c>
      <c r="AO123" s="91">
        <v>0</v>
      </c>
      <c r="AP123" s="91">
        <v>0</v>
      </c>
      <c r="AQ123" s="91">
        <v>0</v>
      </c>
      <c r="AR123" s="91">
        <v>0</v>
      </c>
      <c r="AS123" s="91">
        <v>0</v>
      </c>
      <c r="AT123" s="91">
        <v>0</v>
      </c>
      <c r="AU123" s="91">
        <v>0</v>
      </c>
      <c r="AV123" s="91">
        <v>0</v>
      </c>
      <c r="AW123" s="91">
        <v>0</v>
      </c>
      <c r="AX123" s="91">
        <v>0</v>
      </c>
      <c r="AY123" s="91">
        <v>0</v>
      </c>
      <c r="AZ123" s="91">
        <v>0</v>
      </c>
      <c r="BA123" s="91">
        <v>0</v>
      </c>
      <c r="BB123" s="91">
        <v>0</v>
      </c>
      <c r="BC123" s="91">
        <v>0</v>
      </c>
      <c r="BD123" s="91">
        <v>0</v>
      </c>
      <c r="BE123" s="91">
        <v>0</v>
      </c>
      <c r="BF123" s="91">
        <v>0</v>
      </c>
      <c r="BG123" s="91">
        <v>0</v>
      </c>
      <c r="BH123" s="91">
        <v>0</v>
      </c>
      <c r="BI123" s="91">
        <v>0</v>
      </c>
      <c r="BJ123" s="91">
        <v>0</v>
      </c>
      <c r="BK123" s="91">
        <v>0</v>
      </c>
      <c r="BL123" s="91">
        <v>0</v>
      </c>
      <c r="BM123" s="91">
        <v>0</v>
      </c>
      <c r="BN123" s="91">
        <v>0</v>
      </c>
      <c r="BO123" s="91">
        <v>0</v>
      </c>
      <c r="BP123" s="91">
        <v>0</v>
      </c>
      <c r="BQ123" s="91">
        <v>0</v>
      </c>
      <c r="BR123" s="91">
        <v>0</v>
      </c>
      <c r="BS123" s="91">
        <v>0</v>
      </c>
      <c r="BT123" s="91">
        <v>0</v>
      </c>
      <c r="BU123" s="91">
        <v>0</v>
      </c>
      <c r="BV123" s="91">
        <v>0</v>
      </c>
      <c r="BW123" s="91">
        <v>0</v>
      </c>
      <c r="BX123" s="91">
        <v>0</v>
      </c>
      <c r="BY123" s="91">
        <v>0</v>
      </c>
      <c r="BZ123" s="91">
        <v>0</v>
      </c>
      <c r="CA123" s="91">
        <v>0</v>
      </c>
      <c r="CB123" s="91">
        <v>0</v>
      </c>
    </row>
    <row r="124" spans="1:80" x14ac:dyDescent="0.25">
      <c r="A124" s="141" t="s">
        <v>725</v>
      </c>
      <c r="B124" s="91"/>
      <c r="C124" s="91">
        <v>0</v>
      </c>
      <c r="D124" s="91">
        <v>0</v>
      </c>
      <c r="E124" s="91">
        <v>0</v>
      </c>
      <c r="F124" s="91">
        <v>0</v>
      </c>
      <c r="G124" s="91">
        <v>0</v>
      </c>
      <c r="H124" s="91">
        <v>0</v>
      </c>
      <c r="I124" s="91">
        <v>0</v>
      </c>
      <c r="J124" s="91">
        <v>0</v>
      </c>
      <c r="K124" s="91">
        <v>0</v>
      </c>
      <c r="L124" s="91">
        <v>0</v>
      </c>
      <c r="M124" s="91">
        <v>0</v>
      </c>
      <c r="N124" s="91">
        <v>0</v>
      </c>
      <c r="O124" s="91">
        <v>0</v>
      </c>
      <c r="P124" s="91">
        <v>0</v>
      </c>
      <c r="Q124" s="91">
        <v>0</v>
      </c>
      <c r="R124" s="91">
        <v>0</v>
      </c>
      <c r="S124" s="91">
        <v>0</v>
      </c>
      <c r="T124" s="91">
        <v>0</v>
      </c>
      <c r="U124" s="91">
        <v>0</v>
      </c>
      <c r="V124" s="91">
        <v>0</v>
      </c>
      <c r="W124" s="91">
        <v>0</v>
      </c>
      <c r="X124" s="91">
        <v>0</v>
      </c>
      <c r="Y124" s="91">
        <v>0</v>
      </c>
      <c r="Z124" s="91">
        <v>0</v>
      </c>
      <c r="AA124" s="91">
        <v>0</v>
      </c>
      <c r="AB124" s="91">
        <v>0</v>
      </c>
      <c r="AC124" s="91">
        <v>0</v>
      </c>
      <c r="AD124" s="91">
        <v>0</v>
      </c>
      <c r="AE124" s="91">
        <v>0</v>
      </c>
      <c r="AF124" s="91">
        <v>0</v>
      </c>
      <c r="AG124" s="91">
        <v>0</v>
      </c>
      <c r="AH124" s="91">
        <v>0</v>
      </c>
      <c r="AI124" s="91">
        <v>0</v>
      </c>
      <c r="AJ124" s="91">
        <v>0</v>
      </c>
      <c r="AK124" s="91">
        <v>0</v>
      </c>
      <c r="AL124" s="91">
        <v>0</v>
      </c>
      <c r="AM124" s="91">
        <v>0</v>
      </c>
      <c r="AN124" s="91">
        <v>0</v>
      </c>
      <c r="AO124" s="91">
        <v>0</v>
      </c>
      <c r="AP124" s="91">
        <v>0</v>
      </c>
      <c r="AQ124" s="91">
        <v>0</v>
      </c>
      <c r="AR124" s="91">
        <v>0</v>
      </c>
      <c r="AS124" s="91">
        <v>0</v>
      </c>
      <c r="AT124" s="91">
        <v>0</v>
      </c>
      <c r="AU124" s="91">
        <v>0</v>
      </c>
      <c r="AV124" s="91">
        <v>0</v>
      </c>
      <c r="AW124" s="91">
        <v>0</v>
      </c>
      <c r="AX124" s="91">
        <v>0</v>
      </c>
      <c r="AY124" s="91">
        <v>0</v>
      </c>
      <c r="AZ124" s="91">
        <v>0</v>
      </c>
      <c r="BA124" s="91">
        <v>0</v>
      </c>
      <c r="BB124" s="91">
        <v>0</v>
      </c>
      <c r="BC124" s="91">
        <v>0</v>
      </c>
      <c r="BD124" s="91">
        <v>0</v>
      </c>
      <c r="BE124" s="91">
        <v>0</v>
      </c>
      <c r="BF124" s="91">
        <v>0</v>
      </c>
      <c r="BG124" s="91">
        <v>0</v>
      </c>
      <c r="BH124" s="91">
        <v>0</v>
      </c>
      <c r="BI124" s="91">
        <v>0</v>
      </c>
      <c r="BJ124" s="91">
        <v>0</v>
      </c>
      <c r="BK124" s="91">
        <v>0</v>
      </c>
      <c r="BL124" s="91">
        <v>0</v>
      </c>
      <c r="BM124" s="91">
        <v>0</v>
      </c>
      <c r="BN124" s="91">
        <v>0</v>
      </c>
      <c r="BO124" s="91">
        <v>0</v>
      </c>
      <c r="BP124" s="91">
        <v>0</v>
      </c>
      <c r="BQ124" s="91">
        <v>0</v>
      </c>
      <c r="BR124" s="91">
        <v>0</v>
      </c>
      <c r="BS124" s="91">
        <v>0</v>
      </c>
      <c r="BT124" s="91">
        <v>0</v>
      </c>
      <c r="BU124" s="91">
        <v>0</v>
      </c>
      <c r="BV124" s="91">
        <v>0</v>
      </c>
      <c r="BW124" s="91">
        <v>0</v>
      </c>
      <c r="BX124" s="91">
        <v>0</v>
      </c>
      <c r="BY124" s="91">
        <v>0</v>
      </c>
      <c r="BZ124" s="91">
        <v>0</v>
      </c>
      <c r="CA124" s="91">
        <v>0</v>
      </c>
      <c r="CB124" s="91">
        <v>0</v>
      </c>
    </row>
    <row r="125" spans="1:80" x14ac:dyDescent="0.25">
      <c r="A125" s="141" t="s">
        <v>738</v>
      </c>
      <c r="B125" s="91"/>
      <c r="C125" s="91">
        <v>0</v>
      </c>
      <c r="D125" s="91">
        <v>0</v>
      </c>
      <c r="E125" s="91">
        <v>0</v>
      </c>
      <c r="F125" s="91">
        <v>0</v>
      </c>
      <c r="G125" s="91">
        <v>0</v>
      </c>
      <c r="H125" s="91">
        <v>0</v>
      </c>
      <c r="I125" s="91">
        <v>0</v>
      </c>
      <c r="J125" s="91">
        <v>0</v>
      </c>
      <c r="K125" s="91">
        <v>0</v>
      </c>
      <c r="L125" s="91">
        <v>0</v>
      </c>
      <c r="M125" s="91">
        <v>0</v>
      </c>
      <c r="N125" s="91">
        <v>0</v>
      </c>
      <c r="O125" s="91">
        <v>0</v>
      </c>
      <c r="P125" s="91">
        <v>0</v>
      </c>
      <c r="Q125" s="91">
        <v>0</v>
      </c>
      <c r="R125" s="91">
        <v>0</v>
      </c>
      <c r="S125" s="91">
        <v>0</v>
      </c>
      <c r="T125" s="91">
        <v>0</v>
      </c>
      <c r="U125" s="91">
        <v>0</v>
      </c>
      <c r="V125" s="91">
        <v>0</v>
      </c>
      <c r="W125" s="91">
        <v>0</v>
      </c>
      <c r="X125" s="91">
        <v>0</v>
      </c>
      <c r="Y125" s="91">
        <v>0</v>
      </c>
      <c r="Z125" s="91">
        <v>0</v>
      </c>
      <c r="AA125" s="91">
        <v>0</v>
      </c>
      <c r="AB125" s="91">
        <v>0</v>
      </c>
      <c r="AC125" s="91">
        <v>0</v>
      </c>
      <c r="AD125" s="91">
        <v>0</v>
      </c>
      <c r="AE125" s="91">
        <v>0</v>
      </c>
      <c r="AF125" s="91">
        <v>0</v>
      </c>
      <c r="AG125" s="91">
        <v>0</v>
      </c>
      <c r="AH125" s="91">
        <v>0</v>
      </c>
      <c r="AI125" s="91">
        <v>0</v>
      </c>
      <c r="AJ125" s="91">
        <v>0</v>
      </c>
      <c r="AK125" s="91">
        <v>0</v>
      </c>
      <c r="AL125" s="91">
        <v>0</v>
      </c>
      <c r="AM125" s="91">
        <v>0</v>
      </c>
      <c r="AN125" s="91">
        <v>0</v>
      </c>
      <c r="AO125" s="91">
        <v>0</v>
      </c>
      <c r="AP125" s="91">
        <v>0</v>
      </c>
      <c r="AQ125" s="91">
        <v>0</v>
      </c>
      <c r="AR125" s="91">
        <v>0</v>
      </c>
      <c r="AS125" s="91">
        <v>0</v>
      </c>
      <c r="AT125" s="91">
        <v>0</v>
      </c>
      <c r="AU125" s="91">
        <v>0</v>
      </c>
      <c r="AV125" s="91">
        <v>0</v>
      </c>
      <c r="AW125" s="91">
        <v>0</v>
      </c>
      <c r="AX125" s="91">
        <v>0</v>
      </c>
      <c r="AY125" s="91">
        <v>0</v>
      </c>
      <c r="AZ125" s="91">
        <v>0</v>
      </c>
      <c r="BA125" s="91">
        <v>0</v>
      </c>
      <c r="BB125" s="91">
        <v>0</v>
      </c>
      <c r="BC125" s="91">
        <v>0</v>
      </c>
      <c r="BD125" s="91">
        <v>0</v>
      </c>
      <c r="BE125" s="91">
        <v>0</v>
      </c>
      <c r="BF125" s="91">
        <v>0</v>
      </c>
      <c r="BG125" s="91">
        <v>0</v>
      </c>
      <c r="BH125" s="91">
        <v>0</v>
      </c>
      <c r="BI125" s="91">
        <v>0</v>
      </c>
      <c r="BJ125" s="91">
        <v>0</v>
      </c>
      <c r="BK125" s="91">
        <v>0</v>
      </c>
      <c r="BL125" s="91">
        <v>0</v>
      </c>
      <c r="BM125" s="91">
        <v>0</v>
      </c>
      <c r="BN125" s="91">
        <v>0</v>
      </c>
      <c r="BO125" s="91">
        <v>0</v>
      </c>
      <c r="BP125" s="91">
        <v>0</v>
      </c>
      <c r="BQ125" s="91">
        <v>0</v>
      </c>
      <c r="BR125" s="91">
        <v>0</v>
      </c>
      <c r="BS125" s="91">
        <v>0</v>
      </c>
      <c r="BT125" s="91">
        <v>0</v>
      </c>
      <c r="BU125" s="91">
        <v>0</v>
      </c>
      <c r="BV125" s="91">
        <v>0</v>
      </c>
      <c r="BW125" s="91">
        <v>0</v>
      </c>
      <c r="BX125" s="91">
        <v>0</v>
      </c>
      <c r="BY125" s="91">
        <v>0</v>
      </c>
      <c r="BZ125" s="91">
        <v>0</v>
      </c>
      <c r="CA125" s="91">
        <v>0</v>
      </c>
      <c r="CB125" s="91">
        <v>0</v>
      </c>
    </row>
    <row r="126" spans="1:80" x14ac:dyDescent="0.25">
      <c r="A126" s="136" t="s">
        <v>641</v>
      </c>
      <c r="B126" s="137"/>
      <c r="C126" s="137">
        <v>0</v>
      </c>
      <c r="D126" s="137">
        <v>0</v>
      </c>
      <c r="E126" s="137">
        <v>0</v>
      </c>
      <c r="F126" s="137">
        <v>0</v>
      </c>
      <c r="G126" s="137">
        <v>0</v>
      </c>
      <c r="H126" s="137">
        <v>0</v>
      </c>
      <c r="I126" s="137">
        <v>0</v>
      </c>
      <c r="J126" s="137">
        <v>0</v>
      </c>
      <c r="K126" s="137">
        <v>0</v>
      </c>
      <c r="L126" s="137">
        <v>0</v>
      </c>
      <c r="M126" s="137">
        <v>0</v>
      </c>
      <c r="N126" s="137">
        <v>0</v>
      </c>
      <c r="O126" s="137">
        <v>0</v>
      </c>
      <c r="P126" s="137">
        <v>0</v>
      </c>
      <c r="Q126" s="137">
        <v>0</v>
      </c>
      <c r="R126" s="137">
        <v>0</v>
      </c>
      <c r="S126" s="137">
        <v>0</v>
      </c>
      <c r="T126" s="137">
        <v>0</v>
      </c>
      <c r="U126" s="137">
        <v>0</v>
      </c>
      <c r="V126" s="137">
        <v>0</v>
      </c>
      <c r="W126" s="137">
        <v>0</v>
      </c>
      <c r="X126" s="137">
        <v>0</v>
      </c>
      <c r="Y126" s="137">
        <v>0</v>
      </c>
      <c r="Z126" s="137">
        <v>0</v>
      </c>
      <c r="AA126" s="137">
        <v>0</v>
      </c>
      <c r="AB126" s="137">
        <v>0</v>
      </c>
      <c r="AC126" s="137">
        <v>0</v>
      </c>
      <c r="AD126" s="137">
        <v>0</v>
      </c>
      <c r="AE126" s="137">
        <v>0</v>
      </c>
      <c r="AF126" s="137">
        <v>0</v>
      </c>
      <c r="AG126" s="137">
        <v>0</v>
      </c>
      <c r="AH126" s="137">
        <v>0</v>
      </c>
      <c r="AI126" s="137">
        <v>0</v>
      </c>
      <c r="AJ126" s="137">
        <v>0</v>
      </c>
      <c r="AK126" s="137">
        <v>0</v>
      </c>
      <c r="AL126" s="137">
        <v>0</v>
      </c>
      <c r="AM126" s="137">
        <v>0</v>
      </c>
      <c r="AN126" s="137">
        <v>0</v>
      </c>
      <c r="AO126" s="137">
        <v>0</v>
      </c>
      <c r="AP126" s="137">
        <v>0</v>
      </c>
      <c r="AQ126" s="137">
        <v>0</v>
      </c>
      <c r="AR126" s="137">
        <v>0</v>
      </c>
      <c r="AS126" s="137">
        <v>0</v>
      </c>
      <c r="AT126" s="137">
        <v>0</v>
      </c>
      <c r="AU126" s="137">
        <v>0</v>
      </c>
      <c r="AV126" s="137">
        <v>0</v>
      </c>
      <c r="AW126" s="137">
        <v>0</v>
      </c>
      <c r="AX126" s="137">
        <v>0</v>
      </c>
      <c r="AY126" s="137">
        <v>0</v>
      </c>
      <c r="AZ126" s="137">
        <v>0</v>
      </c>
      <c r="BA126" s="137">
        <v>0</v>
      </c>
      <c r="BB126" s="137">
        <v>0</v>
      </c>
      <c r="BC126" s="137">
        <v>0</v>
      </c>
      <c r="BD126" s="137">
        <v>0</v>
      </c>
      <c r="BE126" s="137">
        <v>0</v>
      </c>
      <c r="BF126" s="137">
        <v>0</v>
      </c>
      <c r="BG126" s="137">
        <v>0</v>
      </c>
      <c r="BH126" s="137">
        <v>0</v>
      </c>
      <c r="BI126" s="137">
        <v>0</v>
      </c>
      <c r="BJ126" s="137">
        <v>0</v>
      </c>
      <c r="BK126" s="137">
        <v>0</v>
      </c>
      <c r="BL126" s="137">
        <v>0</v>
      </c>
      <c r="BM126" s="137">
        <v>0</v>
      </c>
      <c r="BN126" s="137">
        <v>0</v>
      </c>
      <c r="BO126" s="137">
        <v>0</v>
      </c>
      <c r="BP126" s="137">
        <v>0</v>
      </c>
      <c r="BQ126" s="137">
        <v>0</v>
      </c>
      <c r="BR126" s="137">
        <v>0</v>
      </c>
      <c r="BS126" s="137">
        <v>0</v>
      </c>
      <c r="BT126" s="137">
        <v>0</v>
      </c>
      <c r="BU126" s="137">
        <v>0</v>
      </c>
      <c r="BV126" s="137">
        <v>0</v>
      </c>
      <c r="BW126" s="91">
        <v>0</v>
      </c>
      <c r="BX126" s="91">
        <v>0</v>
      </c>
      <c r="BY126" s="91">
        <v>0</v>
      </c>
      <c r="BZ126" s="91">
        <v>0</v>
      </c>
      <c r="CA126" s="91">
        <v>0</v>
      </c>
      <c r="CB126" s="91">
        <v>0</v>
      </c>
    </row>
    <row r="127" spans="1:80" x14ac:dyDescent="0.25">
      <c r="A127" s="135" t="s">
        <v>314</v>
      </c>
      <c r="B127" s="165">
        <v>-128784270.09999999</v>
      </c>
      <c r="C127" s="140">
        <v>-131350286.20999999</v>
      </c>
      <c r="D127" s="140">
        <v>-133923224.55</v>
      </c>
      <c r="E127" s="140">
        <v>-136504426.06999999</v>
      </c>
      <c r="F127" s="140">
        <v>-139145759.38999999</v>
      </c>
      <c r="G127" s="140">
        <v>-141786812.99000001</v>
      </c>
      <c r="H127" s="140">
        <v>-144448299.11000001</v>
      </c>
      <c r="I127" s="140">
        <v>-147136444.74000001</v>
      </c>
      <c r="J127" s="140">
        <v>-149849135.19999999</v>
      </c>
      <c r="K127" s="140">
        <v>-152588499.90000001</v>
      </c>
      <c r="L127" s="140">
        <v>-155311581.47999999</v>
      </c>
      <c r="M127" s="140">
        <v>-158040371.49000001</v>
      </c>
      <c r="N127" s="140">
        <v>-160768005.36000001</v>
      </c>
      <c r="O127" s="140">
        <v>-161005858.44</v>
      </c>
      <c r="P127" s="140">
        <v>-162428948.08000001</v>
      </c>
      <c r="Q127" s="140">
        <v>-165435266.02000001</v>
      </c>
      <c r="R127" s="140">
        <v>-167706972.28</v>
      </c>
      <c r="S127" s="140">
        <v>-162130135.06</v>
      </c>
      <c r="T127" s="140">
        <v>-165124607.47</v>
      </c>
      <c r="U127" s="140">
        <v>-163396267.41999999</v>
      </c>
      <c r="V127" s="140">
        <v>-164550868.34999999</v>
      </c>
      <c r="W127" s="140">
        <v>-167544881.46000001</v>
      </c>
      <c r="X127" s="140">
        <v>-170616316.06999999</v>
      </c>
      <c r="Y127" s="140">
        <v>-173697848.65000001</v>
      </c>
      <c r="Z127" s="140">
        <v>-176791073.28999999</v>
      </c>
      <c r="AA127" s="140">
        <v>-176207753.63</v>
      </c>
      <c r="AB127" s="140">
        <v>-179444675.59</v>
      </c>
      <c r="AC127" s="140">
        <v>-182683910.24000001</v>
      </c>
      <c r="AD127" s="140">
        <v>-185936065.91999999</v>
      </c>
      <c r="AE127" s="140">
        <v>-189133203.63999999</v>
      </c>
      <c r="AF127" s="140">
        <v>-192389054.81999999</v>
      </c>
      <c r="AG127" s="140">
        <v>-195326725.13999999</v>
      </c>
      <c r="AH127" s="140">
        <v>-198172591.03</v>
      </c>
      <c r="AI127" s="140">
        <v>-201428782.78</v>
      </c>
      <c r="AJ127" s="140">
        <v>-204629874.08000001</v>
      </c>
      <c r="AK127" s="140">
        <v>-208198853.63999999</v>
      </c>
      <c r="AL127" s="140">
        <v>-211782127.44999999</v>
      </c>
      <c r="AM127" s="140">
        <v>-215337186.49000001</v>
      </c>
      <c r="AN127" s="140">
        <v>-218732646.03</v>
      </c>
      <c r="AO127" s="140">
        <v>-222415681.16999999</v>
      </c>
      <c r="AP127" s="140">
        <v>-226139222.36000001</v>
      </c>
      <c r="AQ127" s="140">
        <v>-223367864.55000001</v>
      </c>
      <c r="AR127" s="140">
        <v>-222700017.52000001</v>
      </c>
      <c r="AS127" s="140">
        <v>-226339441.12</v>
      </c>
      <c r="AT127" s="140">
        <v>-228523280.22</v>
      </c>
      <c r="AU127" s="140">
        <v>-229414458.87</v>
      </c>
      <c r="AV127" s="140">
        <v>-231756938</v>
      </c>
      <c r="AW127" s="140">
        <v>-235262518.43000001</v>
      </c>
      <c r="AX127" s="140">
        <v>-239252476.38999999</v>
      </c>
      <c r="AY127" s="140">
        <v>-243710718.41999999</v>
      </c>
      <c r="AZ127" s="140">
        <v>-247812971.24000001</v>
      </c>
      <c r="BA127" s="140">
        <v>-252485237.28</v>
      </c>
      <c r="BB127" s="140">
        <v>-257308104.53999999</v>
      </c>
      <c r="BC127" s="140">
        <v>-262135676.33000001</v>
      </c>
      <c r="BD127" s="140">
        <v>-266950462.22999999</v>
      </c>
      <c r="BE127" s="140">
        <v>-271692032.07999998</v>
      </c>
      <c r="BF127" s="140">
        <v>-259929101</v>
      </c>
      <c r="BG127" s="140">
        <v>-264825903.78</v>
      </c>
      <c r="BH127" s="140">
        <v>-270009452.37</v>
      </c>
      <c r="BI127" s="140">
        <v>-275210727.73000002</v>
      </c>
      <c r="BJ127" s="140">
        <v>-280149906.45999998</v>
      </c>
      <c r="BK127" s="140">
        <v>-285606642.80000001</v>
      </c>
      <c r="BL127" s="140">
        <v>-290767113.14999998</v>
      </c>
      <c r="BM127" s="140">
        <v>-296362613.25</v>
      </c>
      <c r="BN127" s="140">
        <v>-301961863.68000001</v>
      </c>
      <c r="BO127" s="140">
        <v>-307325293.62</v>
      </c>
      <c r="BP127" s="140">
        <v>-312294573.38999999</v>
      </c>
      <c r="BQ127" s="140">
        <v>-317902707.16000003</v>
      </c>
      <c r="BR127" s="140">
        <v>-323516861.33999997</v>
      </c>
      <c r="BS127" s="140">
        <v>-329136124.51999998</v>
      </c>
      <c r="BT127" s="140">
        <v>-334871516.43000001</v>
      </c>
      <c r="BU127" s="140">
        <v>-340632007.77999997</v>
      </c>
      <c r="BV127" s="140">
        <v>-346311116.74000001</v>
      </c>
      <c r="BW127" s="140">
        <v>-31983735.260000002</v>
      </c>
      <c r="BX127" s="140">
        <v>-16023067.93</v>
      </c>
      <c r="BY127" s="140">
        <v>-34991054.159999996</v>
      </c>
      <c r="BZ127" s="140">
        <v>-27470348.940000001</v>
      </c>
      <c r="CA127" s="140">
        <v>-40897430.07</v>
      </c>
      <c r="CB127" s="140">
        <v>-66161210.280000001</v>
      </c>
    </row>
    <row r="128" spans="1:80" x14ac:dyDescent="0.25">
      <c r="A128" s="135" t="s">
        <v>703</v>
      </c>
      <c r="B128" s="91">
        <v>0</v>
      </c>
      <c r="C128" s="91">
        <v>0</v>
      </c>
      <c r="D128" s="91">
        <v>0</v>
      </c>
      <c r="E128" s="91">
        <v>0</v>
      </c>
      <c r="F128" s="91">
        <v>0</v>
      </c>
      <c r="G128" s="91">
        <v>0</v>
      </c>
      <c r="H128" s="91">
        <v>0</v>
      </c>
      <c r="I128" s="91">
        <v>0</v>
      </c>
      <c r="J128" s="91">
        <v>0</v>
      </c>
      <c r="K128" s="91">
        <v>0</v>
      </c>
      <c r="L128" s="91">
        <v>0</v>
      </c>
      <c r="M128" s="91">
        <v>0</v>
      </c>
      <c r="N128" s="91">
        <v>0</v>
      </c>
      <c r="O128" s="91">
        <v>0</v>
      </c>
      <c r="P128" s="91">
        <v>0</v>
      </c>
      <c r="Q128" s="91">
        <v>0</v>
      </c>
      <c r="R128" s="91">
        <v>0</v>
      </c>
      <c r="S128" s="91">
        <v>0</v>
      </c>
      <c r="T128" s="91">
        <v>0</v>
      </c>
      <c r="U128" s="91">
        <v>0</v>
      </c>
      <c r="V128" s="91">
        <v>0</v>
      </c>
      <c r="W128" s="91">
        <v>0</v>
      </c>
      <c r="X128" s="91">
        <v>0</v>
      </c>
      <c r="Y128" s="91">
        <v>0</v>
      </c>
      <c r="Z128" s="91">
        <v>0</v>
      </c>
      <c r="AA128" s="91">
        <v>0</v>
      </c>
      <c r="AB128" s="91">
        <v>0</v>
      </c>
      <c r="AC128" s="91">
        <v>0</v>
      </c>
      <c r="AD128" s="91">
        <v>0</v>
      </c>
      <c r="AE128" s="91">
        <v>0</v>
      </c>
      <c r="AF128" s="91">
        <v>0</v>
      </c>
      <c r="AG128" s="91">
        <v>0</v>
      </c>
      <c r="AH128" s="91">
        <v>0</v>
      </c>
      <c r="AI128" s="91">
        <v>0</v>
      </c>
      <c r="AJ128" s="91">
        <v>0</v>
      </c>
      <c r="AK128" s="91">
        <v>0</v>
      </c>
      <c r="AL128" s="91">
        <v>0</v>
      </c>
      <c r="AM128" s="91">
        <v>0</v>
      </c>
      <c r="AN128" s="91">
        <v>0</v>
      </c>
      <c r="AO128" s="91">
        <v>0</v>
      </c>
      <c r="AP128" s="91">
        <v>0</v>
      </c>
      <c r="AQ128" s="91">
        <v>0</v>
      </c>
      <c r="AR128" s="91">
        <v>0</v>
      </c>
      <c r="AS128" s="91">
        <v>0</v>
      </c>
      <c r="AT128" s="91">
        <v>0</v>
      </c>
      <c r="AU128" s="91">
        <v>0</v>
      </c>
      <c r="AV128" s="91">
        <v>0</v>
      </c>
      <c r="AW128" s="91">
        <v>0</v>
      </c>
      <c r="AX128" s="91">
        <v>0</v>
      </c>
      <c r="AY128" s="91">
        <v>0</v>
      </c>
      <c r="AZ128" s="91">
        <v>0</v>
      </c>
      <c r="BA128" s="91">
        <v>0</v>
      </c>
      <c r="BB128" s="91">
        <v>0</v>
      </c>
      <c r="BC128" s="91">
        <v>0</v>
      </c>
      <c r="BD128" s="91">
        <v>0</v>
      </c>
      <c r="BE128" s="91">
        <v>0</v>
      </c>
      <c r="BF128" s="91">
        <v>0</v>
      </c>
      <c r="BG128" s="91">
        <v>0</v>
      </c>
      <c r="BH128" s="91">
        <v>0</v>
      </c>
      <c r="BI128" s="91">
        <v>0</v>
      </c>
      <c r="BJ128" s="91">
        <v>0</v>
      </c>
      <c r="BK128" s="91">
        <v>0</v>
      </c>
      <c r="BL128" s="91">
        <v>0</v>
      </c>
      <c r="BM128" s="91">
        <v>0</v>
      </c>
      <c r="BN128" s="91">
        <v>0</v>
      </c>
      <c r="BO128" s="91">
        <v>0</v>
      </c>
      <c r="BP128" s="91">
        <v>0</v>
      </c>
      <c r="BQ128" s="91">
        <v>0</v>
      </c>
      <c r="BR128" s="91">
        <v>0</v>
      </c>
      <c r="BS128" s="91">
        <v>0</v>
      </c>
      <c r="BT128" s="91">
        <v>0</v>
      </c>
      <c r="BU128" s="91">
        <v>0</v>
      </c>
      <c r="BV128" s="91">
        <v>0</v>
      </c>
      <c r="BW128" s="91"/>
      <c r="BX128" s="91"/>
      <c r="BY128" s="91"/>
      <c r="BZ128" s="91"/>
      <c r="CA128" s="91"/>
      <c r="CB128" s="91"/>
    </row>
    <row r="129" spans="1:80" x14ac:dyDescent="0.25">
      <c r="A129" s="135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1"/>
      <c r="BD129" s="91"/>
      <c r="BE129" s="91"/>
      <c r="BF129" s="91"/>
      <c r="BG129" s="91"/>
      <c r="BH129" s="91"/>
      <c r="BI129" s="91"/>
      <c r="BJ129" s="91"/>
      <c r="BK129" s="91"/>
      <c r="BL129" s="91"/>
      <c r="BM129" s="91"/>
      <c r="BN129" s="91"/>
      <c r="BO129" s="91"/>
      <c r="BP129" s="91"/>
      <c r="BQ129" s="91"/>
      <c r="BR129" s="91"/>
      <c r="BS129" s="91"/>
      <c r="BT129" s="91"/>
      <c r="BU129" s="91"/>
      <c r="BV129" s="91"/>
      <c r="BW129" s="91"/>
      <c r="BX129" s="91"/>
      <c r="BY129" s="91"/>
      <c r="BZ129" s="91"/>
      <c r="CA129" s="91"/>
      <c r="CB129" s="91"/>
    </row>
    <row r="130" spans="1:80" x14ac:dyDescent="0.25">
      <c r="A130" s="132" t="s">
        <v>739</v>
      </c>
      <c r="B130" s="133" t="s">
        <v>740</v>
      </c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  <c r="AQ130" s="144"/>
      <c r="AR130" s="144"/>
      <c r="AS130" s="144"/>
      <c r="AT130" s="144"/>
      <c r="AU130" s="144"/>
      <c r="AV130" s="144"/>
      <c r="AW130" s="144"/>
      <c r="AX130" s="144"/>
      <c r="AY130" s="144"/>
      <c r="AZ130" s="144"/>
      <c r="BA130" s="144"/>
      <c r="BB130" s="144"/>
      <c r="BC130" s="144"/>
      <c r="BD130" s="144"/>
      <c r="BE130" s="144"/>
      <c r="BF130" s="144"/>
      <c r="BG130" s="144"/>
      <c r="BH130" s="144"/>
      <c r="BI130" s="144"/>
      <c r="BJ130" s="144"/>
      <c r="BK130" s="144"/>
      <c r="BL130" s="144"/>
      <c r="BM130" s="144"/>
      <c r="BN130" s="144"/>
      <c r="BO130" s="144"/>
      <c r="BP130" s="144"/>
      <c r="BQ130" s="144"/>
      <c r="BR130" s="144"/>
      <c r="BS130" s="144"/>
      <c r="BT130" s="144"/>
      <c r="BU130" s="144"/>
      <c r="BV130" s="144"/>
      <c r="BW130" s="144"/>
      <c r="BX130" s="144"/>
      <c r="BY130" s="144"/>
      <c r="BZ130" s="144"/>
      <c r="CA130" s="144"/>
      <c r="CB130" s="144"/>
    </row>
    <row r="131" spans="1:80" x14ac:dyDescent="0.25">
      <c r="A131" s="135" t="s">
        <v>701</v>
      </c>
      <c r="B131" s="91"/>
      <c r="C131" s="91">
        <v>6182810</v>
      </c>
      <c r="D131" s="91">
        <v>6182810</v>
      </c>
      <c r="E131" s="91">
        <v>6182810</v>
      </c>
      <c r="F131" s="91">
        <v>6182810</v>
      </c>
      <c r="G131" s="91">
        <v>6182810</v>
      </c>
      <c r="H131" s="91">
        <v>6182810</v>
      </c>
      <c r="I131" s="91">
        <v>6182810</v>
      </c>
      <c r="J131" s="91">
        <v>6182810</v>
      </c>
      <c r="K131" s="91">
        <v>6182810</v>
      </c>
      <c r="L131" s="91">
        <v>6182810</v>
      </c>
      <c r="M131" s="91">
        <v>6182810</v>
      </c>
      <c r="N131" s="91">
        <v>6182810</v>
      </c>
      <c r="O131" s="91">
        <v>6182810</v>
      </c>
      <c r="P131" s="91">
        <v>6182810</v>
      </c>
      <c r="Q131" s="91">
        <v>6182810</v>
      </c>
      <c r="R131" s="91">
        <v>6182810</v>
      </c>
      <c r="S131" s="91">
        <v>6182810</v>
      </c>
      <c r="T131" s="91">
        <v>6182810</v>
      </c>
      <c r="U131" s="91">
        <v>6182810</v>
      </c>
      <c r="V131" s="91">
        <v>6182810</v>
      </c>
      <c r="W131" s="91">
        <v>6182810</v>
      </c>
      <c r="X131" s="91">
        <v>6182810</v>
      </c>
      <c r="Y131" s="91">
        <v>6182810</v>
      </c>
      <c r="Z131" s="91">
        <v>6182810</v>
      </c>
      <c r="AA131" s="91">
        <v>6182810</v>
      </c>
      <c r="AB131" s="91">
        <v>6182810</v>
      </c>
      <c r="AC131" s="91">
        <v>6182810</v>
      </c>
      <c r="AD131" s="91">
        <v>6182810</v>
      </c>
      <c r="AE131" s="91">
        <v>6182810</v>
      </c>
      <c r="AF131" s="91">
        <v>6182810</v>
      </c>
      <c r="AG131" s="91">
        <v>6182810</v>
      </c>
      <c r="AH131" s="91">
        <v>6182810</v>
      </c>
      <c r="AI131" s="91">
        <v>6182810</v>
      </c>
      <c r="AJ131" s="91">
        <v>6182810</v>
      </c>
      <c r="AK131" s="91">
        <v>6182810</v>
      </c>
      <c r="AL131" s="91">
        <v>6182810</v>
      </c>
      <c r="AM131" s="91">
        <v>6182810</v>
      </c>
      <c r="AN131" s="91">
        <v>6182810</v>
      </c>
      <c r="AO131" s="91">
        <v>6182810</v>
      </c>
      <c r="AP131" s="91">
        <v>6182810</v>
      </c>
      <c r="AQ131" s="91">
        <v>6182810</v>
      </c>
      <c r="AR131" s="91">
        <v>6182810</v>
      </c>
      <c r="AS131" s="91">
        <v>6182810</v>
      </c>
      <c r="AT131" s="91">
        <v>6182810</v>
      </c>
      <c r="AU131" s="91">
        <v>6182810</v>
      </c>
      <c r="AV131" s="91">
        <v>6182810</v>
      </c>
      <c r="AW131" s="91">
        <v>6182810</v>
      </c>
      <c r="AX131" s="91">
        <v>6182810</v>
      </c>
      <c r="AY131" s="91">
        <v>6182810</v>
      </c>
      <c r="AZ131" s="91">
        <v>6182810</v>
      </c>
      <c r="BA131" s="91">
        <v>6182810</v>
      </c>
      <c r="BB131" s="91">
        <v>6182810</v>
      </c>
      <c r="BC131" s="91">
        <v>6182810</v>
      </c>
      <c r="BD131" s="91">
        <v>6182810</v>
      </c>
      <c r="BE131" s="91">
        <v>6182810</v>
      </c>
      <c r="BF131" s="91">
        <v>6182810</v>
      </c>
      <c r="BG131" s="91">
        <v>6182810</v>
      </c>
      <c r="BH131" s="91">
        <v>6182810</v>
      </c>
      <c r="BI131" s="91">
        <v>6182810</v>
      </c>
      <c r="BJ131" s="91">
        <v>6182810</v>
      </c>
      <c r="BK131" s="91">
        <v>6182810</v>
      </c>
      <c r="BL131" s="91">
        <v>6182810</v>
      </c>
      <c r="BM131" s="91">
        <v>6182810</v>
      </c>
      <c r="BN131" s="91">
        <v>6182810</v>
      </c>
      <c r="BO131" s="91">
        <v>6182810</v>
      </c>
      <c r="BP131" s="91">
        <v>6182810</v>
      </c>
      <c r="BQ131" s="91">
        <v>6182810</v>
      </c>
      <c r="BR131" s="91">
        <v>6182810</v>
      </c>
      <c r="BS131" s="91">
        <v>6182810</v>
      </c>
      <c r="BT131" s="91">
        <v>6182810</v>
      </c>
      <c r="BU131" s="91">
        <v>6182810</v>
      </c>
      <c r="BV131" s="91">
        <v>6182810</v>
      </c>
      <c r="BW131" s="91"/>
      <c r="BX131" s="91"/>
      <c r="BY131" s="91"/>
      <c r="BZ131" s="91"/>
      <c r="CA131" s="91"/>
      <c r="CB131" s="91"/>
    </row>
    <row r="132" spans="1:80" x14ac:dyDescent="0.25">
      <c r="A132" s="135" t="s">
        <v>673</v>
      </c>
      <c r="B132" s="91"/>
      <c r="C132" s="91">
        <v>0</v>
      </c>
      <c r="D132" s="91">
        <v>0</v>
      </c>
      <c r="E132" s="91">
        <v>0</v>
      </c>
      <c r="F132" s="91">
        <v>0</v>
      </c>
      <c r="G132" s="91">
        <v>0</v>
      </c>
      <c r="H132" s="91">
        <v>0</v>
      </c>
      <c r="I132" s="91">
        <v>0</v>
      </c>
      <c r="J132" s="91">
        <v>0</v>
      </c>
      <c r="K132" s="91">
        <v>0</v>
      </c>
      <c r="L132" s="91">
        <v>0</v>
      </c>
      <c r="M132" s="91">
        <v>0</v>
      </c>
      <c r="N132" s="91">
        <v>0</v>
      </c>
      <c r="O132" s="91">
        <v>0</v>
      </c>
      <c r="P132" s="91">
        <v>0</v>
      </c>
      <c r="Q132" s="91">
        <v>0</v>
      </c>
      <c r="R132" s="91">
        <v>0</v>
      </c>
      <c r="S132" s="91">
        <v>0</v>
      </c>
      <c r="T132" s="91">
        <v>0</v>
      </c>
      <c r="U132" s="91">
        <v>0</v>
      </c>
      <c r="V132" s="91">
        <v>0</v>
      </c>
      <c r="W132" s="91">
        <v>0</v>
      </c>
      <c r="X132" s="91">
        <v>0</v>
      </c>
      <c r="Y132" s="91">
        <v>0</v>
      </c>
      <c r="Z132" s="91">
        <v>0</v>
      </c>
      <c r="AA132" s="91">
        <v>0</v>
      </c>
      <c r="AB132" s="91">
        <v>0</v>
      </c>
      <c r="AC132" s="91">
        <v>0</v>
      </c>
      <c r="AD132" s="91">
        <v>0</v>
      </c>
      <c r="AE132" s="91">
        <v>0</v>
      </c>
      <c r="AF132" s="91">
        <v>0</v>
      </c>
      <c r="AG132" s="91">
        <v>0</v>
      </c>
      <c r="AH132" s="91">
        <v>0</v>
      </c>
      <c r="AI132" s="91">
        <v>0</v>
      </c>
      <c r="AJ132" s="91">
        <v>0</v>
      </c>
      <c r="AK132" s="91">
        <v>0</v>
      </c>
      <c r="AL132" s="91">
        <v>0</v>
      </c>
      <c r="AM132" s="91">
        <v>0</v>
      </c>
      <c r="AN132" s="91">
        <v>0</v>
      </c>
      <c r="AO132" s="91">
        <v>0</v>
      </c>
      <c r="AP132" s="91">
        <v>0</v>
      </c>
      <c r="AQ132" s="91">
        <v>0</v>
      </c>
      <c r="AR132" s="91">
        <v>0</v>
      </c>
      <c r="AS132" s="91">
        <v>0</v>
      </c>
      <c r="AT132" s="91">
        <v>0</v>
      </c>
      <c r="AU132" s="91">
        <v>0</v>
      </c>
      <c r="AV132" s="91">
        <v>0</v>
      </c>
      <c r="AW132" s="91">
        <v>0</v>
      </c>
      <c r="AX132" s="91">
        <v>0</v>
      </c>
      <c r="AY132" s="91">
        <v>0</v>
      </c>
      <c r="AZ132" s="91">
        <v>0</v>
      </c>
      <c r="BA132" s="91">
        <v>0</v>
      </c>
      <c r="BB132" s="91">
        <v>0</v>
      </c>
      <c r="BC132" s="91">
        <v>0</v>
      </c>
      <c r="BD132" s="91">
        <v>0</v>
      </c>
      <c r="BE132" s="91">
        <v>0</v>
      </c>
      <c r="BF132" s="91">
        <v>0</v>
      </c>
      <c r="BG132" s="91">
        <v>0</v>
      </c>
      <c r="BH132" s="91">
        <v>0</v>
      </c>
      <c r="BI132" s="91">
        <v>0</v>
      </c>
      <c r="BJ132" s="91">
        <v>0</v>
      </c>
      <c r="BK132" s="91">
        <v>0</v>
      </c>
      <c r="BL132" s="91">
        <v>0</v>
      </c>
      <c r="BM132" s="91">
        <v>0</v>
      </c>
      <c r="BN132" s="91">
        <v>0</v>
      </c>
      <c r="BO132" s="91">
        <v>0</v>
      </c>
      <c r="BP132" s="91">
        <v>0</v>
      </c>
      <c r="BQ132" s="91">
        <v>0</v>
      </c>
      <c r="BR132" s="91">
        <v>0</v>
      </c>
      <c r="BS132" s="91">
        <v>0</v>
      </c>
      <c r="BT132" s="91">
        <v>0</v>
      </c>
      <c r="BU132" s="91">
        <v>0</v>
      </c>
      <c r="BV132" s="91">
        <v>0</v>
      </c>
      <c r="BW132" s="91">
        <v>0</v>
      </c>
      <c r="BX132" s="91">
        <v>0</v>
      </c>
      <c r="BY132" s="91">
        <v>0</v>
      </c>
      <c r="BZ132" s="91">
        <v>0</v>
      </c>
      <c r="CA132" s="91">
        <v>0</v>
      </c>
      <c r="CB132" s="91">
        <v>0</v>
      </c>
    </row>
    <row r="133" spans="1:80" x14ac:dyDescent="0.25">
      <c r="A133" s="135" t="s">
        <v>644</v>
      </c>
      <c r="B133" s="91"/>
      <c r="C133" s="159">
        <v>0</v>
      </c>
      <c r="D133" s="159">
        <v>0</v>
      </c>
      <c r="E133" s="159">
        <v>0</v>
      </c>
      <c r="F133" s="159">
        <v>0</v>
      </c>
      <c r="G133" s="159">
        <v>0</v>
      </c>
      <c r="H133" s="159">
        <v>0</v>
      </c>
      <c r="I133" s="159">
        <v>0</v>
      </c>
      <c r="J133" s="159">
        <v>0</v>
      </c>
      <c r="K133" s="159">
        <v>0</v>
      </c>
      <c r="L133" s="159">
        <v>0</v>
      </c>
      <c r="M133" s="159">
        <v>0</v>
      </c>
      <c r="N133" s="159">
        <v>0</v>
      </c>
      <c r="O133" s="159">
        <v>0</v>
      </c>
      <c r="P133" s="159">
        <v>0</v>
      </c>
      <c r="Q133" s="159">
        <v>0</v>
      </c>
      <c r="R133" s="159">
        <v>0</v>
      </c>
      <c r="S133" s="159">
        <v>0</v>
      </c>
      <c r="T133" s="159">
        <v>0</v>
      </c>
      <c r="U133" s="159">
        <v>0</v>
      </c>
      <c r="V133" s="159">
        <v>0</v>
      </c>
      <c r="W133" s="159">
        <v>0</v>
      </c>
      <c r="X133" s="159">
        <v>0</v>
      </c>
      <c r="Y133" s="159">
        <v>0</v>
      </c>
      <c r="Z133" s="159">
        <v>0</v>
      </c>
      <c r="AA133" s="159">
        <v>0</v>
      </c>
      <c r="AB133" s="159">
        <v>0</v>
      </c>
      <c r="AC133" s="159">
        <v>0</v>
      </c>
      <c r="AD133" s="159">
        <v>0</v>
      </c>
      <c r="AE133" s="159">
        <v>0</v>
      </c>
      <c r="AF133" s="159">
        <v>0</v>
      </c>
      <c r="AG133" s="159">
        <v>0</v>
      </c>
      <c r="AH133" s="159">
        <v>0</v>
      </c>
      <c r="AI133" s="159">
        <v>0</v>
      </c>
      <c r="AJ133" s="159">
        <v>0</v>
      </c>
      <c r="AK133" s="159">
        <v>0</v>
      </c>
      <c r="AL133" s="159">
        <v>0</v>
      </c>
      <c r="AM133" s="159">
        <v>0</v>
      </c>
      <c r="AN133" s="159">
        <v>0</v>
      </c>
      <c r="AO133" s="159">
        <v>0</v>
      </c>
      <c r="AP133" s="159">
        <v>0</v>
      </c>
      <c r="AQ133" s="159">
        <v>0</v>
      </c>
      <c r="AR133" s="159">
        <v>0</v>
      </c>
      <c r="AS133" s="159">
        <v>0</v>
      </c>
      <c r="AT133" s="159">
        <v>0</v>
      </c>
      <c r="AU133" s="159">
        <v>0</v>
      </c>
      <c r="AV133" s="159">
        <v>0</v>
      </c>
      <c r="AW133" s="159">
        <v>0</v>
      </c>
      <c r="AX133" s="159">
        <v>0</v>
      </c>
      <c r="AY133" s="159">
        <v>0</v>
      </c>
      <c r="AZ133" s="159">
        <v>0</v>
      </c>
      <c r="BA133" s="159">
        <v>0</v>
      </c>
      <c r="BB133" s="159">
        <v>0</v>
      </c>
      <c r="BC133" s="159">
        <v>0</v>
      </c>
      <c r="BD133" s="159">
        <v>0</v>
      </c>
      <c r="BE133" s="159">
        <v>0</v>
      </c>
      <c r="BF133" s="159">
        <v>0</v>
      </c>
      <c r="BG133" s="159">
        <v>0</v>
      </c>
      <c r="BH133" s="159">
        <v>0</v>
      </c>
      <c r="BI133" s="159">
        <v>0</v>
      </c>
      <c r="BJ133" s="159">
        <v>0</v>
      </c>
      <c r="BK133" s="159">
        <v>0</v>
      </c>
      <c r="BL133" s="159">
        <v>0</v>
      </c>
      <c r="BM133" s="159">
        <v>0</v>
      </c>
      <c r="BN133" s="159">
        <v>0</v>
      </c>
      <c r="BO133" s="159">
        <v>0</v>
      </c>
      <c r="BP133" s="159">
        <v>0</v>
      </c>
      <c r="BQ133" s="159">
        <v>0</v>
      </c>
      <c r="BR133" s="159">
        <v>0</v>
      </c>
      <c r="BS133" s="159">
        <v>0</v>
      </c>
      <c r="BT133" s="159">
        <v>0</v>
      </c>
      <c r="BU133" s="159">
        <v>0</v>
      </c>
      <c r="BV133" s="159">
        <v>0</v>
      </c>
      <c r="BW133" s="91">
        <v>0</v>
      </c>
      <c r="BX133" s="91">
        <v>0</v>
      </c>
      <c r="BY133" s="91">
        <v>0</v>
      </c>
      <c r="BZ133" s="91">
        <v>0</v>
      </c>
      <c r="CA133" s="91">
        <v>0</v>
      </c>
      <c r="CB133" s="91">
        <v>0</v>
      </c>
    </row>
    <row r="134" spans="1:80" x14ac:dyDescent="0.25">
      <c r="A134" s="136" t="s">
        <v>641</v>
      </c>
      <c r="B134" s="137"/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  <c r="AQ134" s="137"/>
      <c r="AR134" s="137"/>
      <c r="AS134" s="137"/>
      <c r="AT134" s="137"/>
      <c r="AU134" s="137"/>
      <c r="AV134" s="137"/>
      <c r="AW134" s="137"/>
      <c r="AX134" s="137"/>
      <c r="AY134" s="137"/>
      <c r="AZ134" s="137"/>
      <c r="BA134" s="137"/>
      <c r="BB134" s="137"/>
      <c r="BC134" s="137"/>
      <c r="BD134" s="137"/>
      <c r="BE134" s="137"/>
      <c r="BF134" s="137"/>
      <c r="BG134" s="137"/>
      <c r="BH134" s="137"/>
      <c r="BI134" s="137"/>
      <c r="BJ134" s="137"/>
      <c r="BK134" s="137"/>
      <c r="BL134" s="137"/>
      <c r="BM134" s="137"/>
      <c r="BN134" s="137"/>
      <c r="BO134" s="137"/>
      <c r="BP134" s="137"/>
      <c r="BQ134" s="137"/>
      <c r="BR134" s="137"/>
      <c r="BS134" s="137"/>
      <c r="BT134" s="137"/>
      <c r="BU134" s="137"/>
      <c r="BV134" s="137"/>
      <c r="BW134" s="91">
        <v>0</v>
      </c>
      <c r="BX134" s="91">
        <v>0</v>
      </c>
      <c r="BY134" s="91">
        <v>0</v>
      </c>
      <c r="BZ134" s="91">
        <v>0</v>
      </c>
      <c r="CA134" s="91">
        <v>0</v>
      </c>
      <c r="CB134" s="91">
        <v>0</v>
      </c>
    </row>
    <row r="135" spans="1:80" x14ac:dyDescent="0.25">
      <c r="A135" s="135" t="s">
        <v>314</v>
      </c>
      <c r="B135" s="168">
        <v>6182810</v>
      </c>
      <c r="C135" s="140">
        <v>6182810</v>
      </c>
      <c r="D135" s="140">
        <v>6182810</v>
      </c>
      <c r="E135" s="140">
        <v>6182810</v>
      </c>
      <c r="F135" s="140">
        <v>6182810</v>
      </c>
      <c r="G135" s="140">
        <v>6182810</v>
      </c>
      <c r="H135" s="140">
        <v>6182810</v>
      </c>
      <c r="I135" s="140">
        <v>6182810</v>
      </c>
      <c r="J135" s="140">
        <v>6182810</v>
      </c>
      <c r="K135" s="140">
        <v>6182810</v>
      </c>
      <c r="L135" s="140">
        <v>6182810</v>
      </c>
      <c r="M135" s="140">
        <v>6182810</v>
      </c>
      <c r="N135" s="140">
        <v>6182810</v>
      </c>
      <c r="O135" s="140">
        <v>6182810</v>
      </c>
      <c r="P135" s="140">
        <v>6182810</v>
      </c>
      <c r="Q135" s="140">
        <v>6182810</v>
      </c>
      <c r="R135" s="140">
        <v>6182810</v>
      </c>
      <c r="S135" s="140">
        <v>6182810</v>
      </c>
      <c r="T135" s="140">
        <v>6182810</v>
      </c>
      <c r="U135" s="140">
        <v>6182810</v>
      </c>
      <c r="V135" s="140">
        <v>6182810</v>
      </c>
      <c r="W135" s="140">
        <v>6182810</v>
      </c>
      <c r="X135" s="140">
        <v>6182810</v>
      </c>
      <c r="Y135" s="140">
        <v>6182810</v>
      </c>
      <c r="Z135" s="140">
        <v>6182810</v>
      </c>
      <c r="AA135" s="140">
        <v>6182810</v>
      </c>
      <c r="AB135" s="140">
        <v>6182810</v>
      </c>
      <c r="AC135" s="140">
        <v>6182810</v>
      </c>
      <c r="AD135" s="140">
        <v>6182810</v>
      </c>
      <c r="AE135" s="140">
        <v>6182810</v>
      </c>
      <c r="AF135" s="140">
        <v>6182810</v>
      </c>
      <c r="AG135" s="140">
        <v>6182810</v>
      </c>
      <c r="AH135" s="140">
        <v>6182810</v>
      </c>
      <c r="AI135" s="140">
        <v>6182810</v>
      </c>
      <c r="AJ135" s="140">
        <v>6182810</v>
      </c>
      <c r="AK135" s="140">
        <v>6182810</v>
      </c>
      <c r="AL135" s="140">
        <v>6182810</v>
      </c>
      <c r="AM135" s="140">
        <v>6182810</v>
      </c>
      <c r="AN135" s="140">
        <v>6182810</v>
      </c>
      <c r="AO135" s="140">
        <v>6182810</v>
      </c>
      <c r="AP135" s="140">
        <v>6182810</v>
      </c>
      <c r="AQ135" s="140">
        <v>6182810</v>
      </c>
      <c r="AR135" s="140">
        <v>6182810</v>
      </c>
      <c r="AS135" s="140">
        <v>6182810</v>
      </c>
      <c r="AT135" s="140">
        <v>6182810</v>
      </c>
      <c r="AU135" s="140">
        <v>6182810</v>
      </c>
      <c r="AV135" s="140">
        <v>6182810</v>
      </c>
      <c r="AW135" s="140">
        <v>6182810</v>
      </c>
      <c r="AX135" s="140">
        <v>6182810</v>
      </c>
      <c r="AY135" s="140">
        <v>6182810</v>
      </c>
      <c r="AZ135" s="140">
        <v>6182810</v>
      </c>
      <c r="BA135" s="140">
        <v>6182810</v>
      </c>
      <c r="BB135" s="140">
        <v>6182810</v>
      </c>
      <c r="BC135" s="140">
        <v>6182810</v>
      </c>
      <c r="BD135" s="140">
        <v>6182810</v>
      </c>
      <c r="BE135" s="140">
        <v>6182810</v>
      </c>
      <c r="BF135" s="140">
        <v>6182810</v>
      </c>
      <c r="BG135" s="140">
        <v>6182810</v>
      </c>
      <c r="BH135" s="140">
        <v>6182810</v>
      </c>
      <c r="BI135" s="140">
        <v>6182810</v>
      </c>
      <c r="BJ135" s="140">
        <v>6182810</v>
      </c>
      <c r="BK135" s="140">
        <v>6182810</v>
      </c>
      <c r="BL135" s="140">
        <v>6182810</v>
      </c>
      <c r="BM135" s="140">
        <v>6182810</v>
      </c>
      <c r="BN135" s="140">
        <v>6182810</v>
      </c>
      <c r="BO135" s="140">
        <v>6182810</v>
      </c>
      <c r="BP135" s="140">
        <v>6182810</v>
      </c>
      <c r="BQ135" s="140">
        <v>6182810</v>
      </c>
      <c r="BR135" s="140">
        <v>6182810</v>
      </c>
      <c r="BS135" s="140">
        <v>6182810</v>
      </c>
      <c r="BT135" s="140">
        <v>6182810</v>
      </c>
      <c r="BU135" s="140">
        <v>6182810</v>
      </c>
      <c r="BV135" s="140">
        <v>6182810</v>
      </c>
      <c r="BW135" s="140">
        <v>0</v>
      </c>
      <c r="BX135" s="140">
        <v>0</v>
      </c>
      <c r="BY135" s="140">
        <v>0</v>
      </c>
      <c r="BZ135" s="140">
        <v>0</v>
      </c>
      <c r="CA135" s="140">
        <v>0</v>
      </c>
      <c r="CB135" s="140">
        <v>0</v>
      </c>
    </row>
    <row r="136" spans="1:80" x14ac:dyDescent="0.25">
      <c r="A136" s="135" t="s">
        <v>703</v>
      </c>
      <c r="B136" s="91">
        <v>0</v>
      </c>
      <c r="C136" s="91">
        <v>0</v>
      </c>
      <c r="D136" s="91">
        <v>0</v>
      </c>
      <c r="E136" s="91">
        <v>0</v>
      </c>
      <c r="F136" s="91">
        <v>0</v>
      </c>
      <c r="G136" s="91">
        <v>0</v>
      </c>
      <c r="H136" s="91">
        <v>0</v>
      </c>
      <c r="I136" s="91">
        <v>0</v>
      </c>
      <c r="J136" s="91">
        <v>0</v>
      </c>
      <c r="K136" s="91">
        <v>0</v>
      </c>
      <c r="L136" s="91">
        <v>0</v>
      </c>
      <c r="M136" s="91">
        <v>0</v>
      </c>
      <c r="N136" s="91">
        <v>0</v>
      </c>
      <c r="O136" s="91">
        <v>0</v>
      </c>
      <c r="P136" s="91">
        <v>0</v>
      </c>
      <c r="Q136" s="91">
        <v>0</v>
      </c>
      <c r="R136" s="91">
        <v>0</v>
      </c>
      <c r="S136" s="91">
        <v>0</v>
      </c>
      <c r="T136" s="91">
        <v>0</v>
      </c>
      <c r="U136" s="91">
        <v>0</v>
      </c>
      <c r="V136" s="91">
        <v>0</v>
      </c>
      <c r="W136" s="91">
        <v>0</v>
      </c>
      <c r="X136" s="91">
        <v>0</v>
      </c>
      <c r="Y136" s="91">
        <v>0</v>
      </c>
      <c r="Z136" s="91">
        <v>0</v>
      </c>
      <c r="AA136" s="91">
        <v>0</v>
      </c>
      <c r="AB136" s="91">
        <v>0</v>
      </c>
      <c r="AC136" s="91">
        <v>0</v>
      </c>
      <c r="AD136" s="91">
        <v>0</v>
      </c>
      <c r="AE136" s="91">
        <v>0</v>
      </c>
      <c r="AF136" s="91">
        <v>0</v>
      </c>
      <c r="AG136" s="91">
        <v>0</v>
      </c>
      <c r="AH136" s="91">
        <v>0</v>
      </c>
      <c r="AI136" s="91">
        <v>0</v>
      </c>
      <c r="AJ136" s="91">
        <v>0</v>
      </c>
      <c r="AK136" s="91">
        <v>0</v>
      </c>
      <c r="AL136" s="91">
        <v>0</v>
      </c>
      <c r="AM136" s="91">
        <v>0</v>
      </c>
      <c r="AN136" s="91">
        <v>0</v>
      </c>
      <c r="AO136" s="91">
        <v>0</v>
      </c>
      <c r="AP136" s="91">
        <v>0</v>
      </c>
      <c r="AQ136" s="91">
        <v>0</v>
      </c>
      <c r="AR136" s="91">
        <v>0</v>
      </c>
      <c r="AS136" s="91">
        <v>0</v>
      </c>
      <c r="AT136" s="91">
        <v>0</v>
      </c>
      <c r="AU136" s="91">
        <v>0</v>
      </c>
      <c r="AV136" s="91">
        <v>0</v>
      </c>
      <c r="AW136" s="91">
        <v>0</v>
      </c>
      <c r="AX136" s="91">
        <v>0</v>
      </c>
      <c r="AY136" s="91">
        <v>0</v>
      </c>
      <c r="AZ136" s="91">
        <v>0</v>
      </c>
      <c r="BA136" s="91">
        <v>0</v>
      </c>
      <c r="BB136" s="91">
        <v>0</v>
      </c>
      <c r="BC136" s="91">
        <v>0</v>
      </c>
      <c r="BD136" s="91">
        <v>0</v>
      </c>
      <c r="BE136" s="91">
        <v>0</v>
      </c>
      <c r="BF136" s="91">
        <v>0</v>
      </c>
      <c r="BG136" s="91">
        <v>0</v>
      </c>
      <c r="BH136" s="91">
        <v>0</v>
      </c>
      <c r="BI136" s="91">
        <v>0</v>
      </c>
      <c r="BJ136" s="91">
        <v>0</v>
      </c>
      <c r="BK136" s="91">
        <v>0</v>
      </c>
      <c r="BL136" s="91">
        <v>0</v>
      </c>
      <c r="BM136" s="91">
        <v>0</v>
      </c>
      <c r="BN136" s="91">
        <v>0</v>
      </c>
      <c r="BO136" s="91">
        <v>0</v>
      </c>
      <c r="BP136" s="91">
        <v>0</v>
      </c>
      <c r="BQ136" s="91">
        <v>0</v>
      </c>
      <c r="BR136" s="91">
        <v>0</v>
      </c>
      <c r="BS136" s="91">
        <v>0</v>
      </c>
      <c r="BT136" s="91">
        <v>0</v>
      </c>
      <c r="BU136" s="91">
        <v>0</v>
      </c>
      <c r="BV136" s="91">
        <v>0</v>
      </c>
      <c r="BW136" s="91"/>
      <c r="BX136" s="91"/>
      <c r="BY136" s="91"/>
      <c r="BZ136" s="91"/>
      <c r="CA136" s="91"/>
      <c r="CB136" s="91"/>
    </row>
    <row r="137" spans="1:80" x14ac:dyDescent="0.25">
      <c r="A137" s="135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  <c r="AC137" s="91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1"/>
      <c r="BI137" s="91"/>
      <c r="BJ137" s="91"/>
      <c r="BK137" s="91"/>
      <c r="BL137" s="91"/>
      <c r="BM137" s="91"/>
      <c r="BN137" s="91"/>
      <c r="BO137" s="91"/>
      <c r="BP137" s="91"/>
      <c r="BQ137" s="91"/>
      <c r="BR137" s="91"/>
      <c r="BS137" s="91"/>
      <c r="BT137" s="91"/>
      <c r="BU137" s="91"/>
      <c r="BV137" s="91"/>
      <c r="BW137" s="91"/>
      <c r="BX137" s="91"/>
      <c r="BY137" s="91"/>
      <c r="BZ137" s="91"/>
      <c r="CA137" s="91"/>
      <c r="CB137" s="91"/>
    </row>
    <row r="138" spans="1:80" x14ac:dyDescent="0.25">
      <c r="A138" s="132" t="s">
        <v>741</v>
      </c>
      <c r="B138" s="133" t="s">
        <v>740</v>
      </c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  <c r="AY138" s="144"/>
      <c r="AZ138" s="144"/>
      <c r="BA138" s="144"/>
      <c r="BB138" s="144"/>
      <c r="BC138" s="144"/>
      <c r="BD138" s="144"/>
      <c r="BE138" s="144"/>
      <c r="BF138" s="144"/>
      <c r="BG138" s="144"/>
      <c r="BH138" s="144"/>
      <c r="BI138" s="144"/>
      <c r="BJ138" s="144"/>
      <c r="BK138" s="144"/>
      <c r="BL138" s="144"/>
      <c r="BM138" s="144"/>
      <c r="BN138" s="144"/>
      <c r="BO138" s="144"/>
      <c r="BP138" s="144"/>
      <c r="BQ138" s="144"/>
      <c r="BR138" s="144"/>
      <c r="BS138" s="144"/>
      <c r="BT138" s="144"/>
      <c r="BU138" s="144"/>
      <c r="BV138" s="144"/>
      <c r="BW138" s="144"/>
      <c r="BX138" s="144"/>
      <c r="BY138" s="144"/>
      <c r="BZ138" s="144"/>
      <c r="CA138" s="144"/>
      <c r="CB138" s="144"/>
    </row>
    <row r="139" spans="1:80" x14ac:dyDescent="0.25">
      <c r="A139" s="135" t="s">
        <v>701</v>
      </c>
      <c r="B139" s="91"/>
      <c r="C139" s="91">
        <v>-5486250.2800000003</v>
      </c>
      <c r="D139" s="91">
        <v>-5501729.3799999999</v>
      </c>
      <c r="E139" s="91">
        <v>-5517208.4900000002</v>
      </c>
      <c r="F139" s="91">
        <v>-5532687.5899999999</v>
      </c>
      <c r="G139" s="91">
        <v>-5548166.7000000002</v>
      </c>
      <c r="H139" s="91">
        <v>-5563645.7999999998</v>
      </c>
      <c r="I139" s="91">
        <v>-5579124.9100000001</v>
      </c>
      <c r="J139" s="91">
        <v>-5594604.0099999998</v>
      </c>
      <c r="K139" s="91">
        <v>-5610083.1200000001</v>
      </c>
      <c r="L139" s="91">
        <v>-5625562.2199999997</v>
      </c>
      <c r="M139" s="91">
        <v>-5641041.3300000001</v>
      </c>
      <c r="N139" s="91">
        <v>-5656520.4299999997</v>
      </c>
      <c r="O139" s="91">
        <v>-5671999.54</v>
      </c>
      <c r="P139" s="91">
        <v>-5687478.6500000004</v>
      </c>
      <c r="Q139" s="91">
        <v>-5702957.7599999998</v>
      </c>
      <c r="R139" s="91">
        <v>-5718436.8700000001</v>
      </c>
      <c r="S139" s="91">
        <v>-5733915.9800000004</v>
      </c>
      <c r="T139" s="91">
        <v>-5749395.0899999999</v>
      </c>
      <c r="U139" s="91">
        <v>-5764874.2000000002</v>
      </c>
      <c r="V139" s="91">
        <v>-5780353.3099999996</v>
      </c>
      <c r="W139" s="91">
        <v>-5795832.4199999999</v>
      </c>
      <c r="X139" s="91">
        <v>-5811311.5300000003</v>
      </c>
      <c r="Y139" s="91">
        <v>-5826790.6399999997</v>
      </c>
      <c r="Z139" s="91">
        <v>-5842269.75</v>
      </c>
      <c r="AA139" s="91">
        <v>-5857748.8600000003</v>
      </c>
      <c r="AB139" s="91">
        <v>-5873227.9699999997</v>
      </c>
      <c r="AC139" s="91">
        <v>-5888707.0800000001</v>
      </c>
      <c r="AD139" s="91">
        <v>-5904186.1900000004</v>
      </c>
      <c r="AE139" s="91">
        <v>-5919665.2999999998</v>
      </c>
      <c r="AF139" s="91">
        <v>-5935144.4100000001</v>
      </c>
      <c r="AG139" s="91">
        <v>-5950623.5199999996</v>
      </c>
      <c r="AH139" s="91">
        <v>-5966102.6299999999</v>
      </c>
      <c r="AI139" s="91">
        <v>-5981581.7400000002</v>
      </c>
      <c r="AJ139" s="91">
        <v>-5997060.8499999996</v>
      </c>
      <c r="AK139" s="91">
        <v>-6012539.96</v>
      </c>
      <c r="AL139" s="91">
        <v>-6028019.0700000003</v>
      </c>
      <c r="AM139" s="91">
        <v>-6043498.1799999997</v>
      </c>
      <c r="AN139" s="91">
        <v>-6058977.29</v>
      </c>
      <c r="AO139" s="91">
        <v>-6074456.4000000004</v>
      </c>
      <c r="AP139" s="91">
        <v>-6089935.5099999998</v>
      </c>
      <c r="AQ139" s="91">
        <v>-6105414.6200000001</v>
      </c>
      <c r="AR139" s="91">
        <v>-6120893.7300000004</v>
      </c>
      <c r="AS139" s="91">
        <v>-6136372.8399999999</v>
      </c>
      <c r="AT139" s="91">
        <v>-6151851.9500000002</v>
      </c>
      <c r="AU139" s="91">
        <v>-6167331.0599999996</v>
      </c>
      <c r="AV139" s="91">
        <v>-6182810</v>
      </c>
      <c r="AW139" s="91">
        <v>-6182810</v>
      </c>
      <c r="AX139" s="91">
        <v>-6182810</v>
      </c>
      <c r="AY139" s="91">
        <v>-6182810</v>
      </c>
      <c r="AZ139" s="91">
        <v>-6182810</v>
      </c>
      <c r="BA139" s="91">
        <v>-6182810</v>
      </c>
      <c r="BB139" s="91">
        <v>-6182810</v>
      </c>
      <c r="BC139" s="91">
        <v>-6182810</v>
      </c>
      <c r="BD139" s="91">
        <v>-6182810</v>
      </c>
      <c r="BE139" s="91">
        <v>-6182810</v>
      </c>
      <c r="BF139" s="91">
        <v>-6182810</v>
      </c>
      <c r="BG139" s="91">
        <v>-6182810</v>
      </c>
      <c r="BH139" s="91">
        <v>-6182810</v>
      </c>
      <c r="BI139" s="91">
        <v>-6182810</v>
      </c>
      <c r="BJ139" s="91">
        <v>-6182810</v>
      </c>
      <c r="BK139" s="91">
        <v>-6182810</v>
      </c>
      <c r="BL139" s="91">
        <v>-6182810</v>
      </c>
      <c r="BM139" s="91">
        <v>-6182810</v>
      </c>
      <c r="BN139" s="91">
        <v>-6182810</v>
      </c>
      <c r="BO139" s="91">
        <v>-6182810</v>
      </c>
      <c r="BP139" s="91">
        <v>-6182810</v>
      </c>
      <c r="BQ139" s="91">
        <v>-6182810</v>
      </c>
      <c r="BR139" s="91">
        <v>-6182810</v>
      </c>
      <c r="BS139" s="91">
        <v>-6182810</v>
      </c>
      <c r="BT139" s="91">
        <v>-6182810</v>
      </c>
      <c r="BU139" s="91">
        <v>-6182810</v>
      </c>
      <c r="BV139" s="91">
        <v>-6182810</v>
      </c>
      <c r="BW139" s="91"/>
      <c r="BX139" s="91"/>
      <c r="BY139" s="91"/>
      <c r="BZ139" s="91"/>
      <c r="CA139" s="91"/>
      <c r="CB139" s="91"/>
    </row>
    <row r="140" spans="1:80" x14ac:dyDescent="0.25">
      <c r="A140" s="141" t="s">
        <v>742</v>
      </c>
      <c r="B140" s="91"/>
      <c r="C140" s="91">
        <v>-15479.1</v>
      </c>
      <c r="D140" s="91">
        <v>-15479.11</v>
      </c>
      <c r="E140" s="91">
        <v>-15479.1</v>
      </c>
      <c r="F140" s="91">
        <v>-15479.11</v>
      </c>
      <c r="G140" s="91">
        <v>-15479.1</v>
      </c>
      <c r="H140" s="91">
        <v>-15479.11</v>
      </c>
      <c r="I140" s="91">
        <v>-15479.1</v>
      </c>
      <c r="J140" s="91">
        <v>-15479.11</v>
      </c>
      <c r="K140" s="91">
        <v>-15479.1</v>
      </c>
      <c r="L140" s="91">
        <v>-15479.11</v>
      </c>
      <c r="M140" s="91">
        <v>-15479.1</v>
      </c>
      <c r="N140" s="91">
        <v>-15479.11</v>
      </c>
      <c r="O140" s="91">
        <v>-15479.11</v>
      </c>
      <c r="P140" s="91">
        <v>-15479.11</v>
      </c>
      <c r="Q140" s="91">
        <v>-15479.11</v>
      </c>
      <c r="R140" s="91">
        <v>-15479.11</v>
      </c>
      <c r="S140" s="91">
        <v>-15479.11</v>
      </c>
      <c r="T140" s="91">
        <v>-15479.11</v>
      </c>
      <c r="U140" s="91">
        <v>-15479.11</v>
      </c>
      <c r="V140" s="91">
        <v>-15479.11</v>
      </c>
      <c r="W140" s="91">
        <v>-15479.11</v>
      </c>
      <c r="X140" s="91">
        <v>-15479.11</v>
      </c>
      <c r="Y140" s="91">
        <v>-15479.11</v>
      </c>
      <c r="Z140" s="91">
        <v>-15479.11</v>
      </c>
      <c r="AA140" s="91">
        <v>-15479.11</v>
      </c>
      <c r="AB140" s="91">
        <v>-15479.11</v>
      </c>
      <c r="AC140" s="91">
        <v>-15479.11</v>
      </c>
      <c r="AD140" s="91">
        <v>-15479.11</v>
      </c>
      <c r="AE140" s="91">
        <v>-15479.11</v>
      </c>
      <c r="AF140" s="91">
        <v>-15479.11</v>
      </c>
      <c r="AG140" s="91">
        <v>-15479.11</v>
      </c>
      <c r="AH140" s="91">
        <v>-15479.11</v>
      </c>
      <c r="AI140" s="91">
        <v>-15479.11</v>
      </c>
      <c r="AJ140" s="91">
        <v>-15479.11</v>
      </c>
      <c r="AK140" s="91">
        <v>-15479.11</v>
      </c>
      <c r="AL140" s="91">
        <v>-15479.11</v>
      </c>
      <c r="AM140" s="91">
        <v>-15479.11</v>
      </c>
      <c r="AN140" s="91">
        <v>-15479.11</v>
      </c>
      <c r="AO140" s="91">
        <v>-15479.11</v>
      </c>
      <c r="AP140" s="91">
        <v>-15479.11</v>
      </c>
      <c r="AQ140" s="91">
        <v>-15479.11</v>
      </c>
      <c r="AR140" s="91">
        <v>-15479.11</v>
      </c>
      <c r="AS140" s="91">
        <v>-15479.11</v>
      </c>
      <c r="AT140" s="91">
        <v>-15479.11</v>
      </c>
      <c r="AU140" s="91">
        <v>-15478.939999990165</v>
      </c>
      <c r="AV140" s="91">
        <v>0</v>
      </c>
      <c r="AW140" s="91">
        <v>0</v>
      </c>
      <c r="AX140" s="91">
        <v>0</v>
      </c>
      <c r="AY140" s="91">
        <v>0</v>
      </c>
      <c r="AZ140" s="91">
        <v>0</v>
      </c>
      <c r="BA140" s="91">
        <v>0</v>
      </c>
      <c r="BB140" s="91">
        <v>0</v>
      </c>
      <c r="BC140" s="91">
        <v>0</v>
      </c>
      <c r="BD140" s="91">
        <v>0</v>
      </c>
      <c r="BE140" s="91">
        <v>0</v>
      </c>
      <c r="BF140" s="91">
        <v>0</v>
      </c>
      <c r="BG140" s="91">
        <v>0</v>
      </c>
      <c r="BH140" s="91">
        <v>0</v>
      </c>
      <c r="BI140" s="91">
        <v>0</v>
      </c>
      <c r="BJ140" s="91">
        <v>0</v>
      </c>
      <c r="BK140" s="91">
        <v>0</v>
      </c>
      <c r="BL140" s="91">
        <v>0</v>
      </c>
      <c r="BM140" s="91">
        <v>0</v>
      </c>
      <c r="BN140" s="91">
        <v>0</v>
      </c>
      <c r="BO140" s="91">
        <v>0</v>
      </c>
      <c r="BP140" s="91">
        <v>0</v>
      </c>
      <c r="BQ140" s="91">
        <v>0</v>
      </c>
      <c r="BR140" s="91">
        <v>0</v>
      </c>
      <c r="BS140" s="91">
        <v>0</v>
      </c>
      <c r="BT140" s="91">
        <v>0</v>
      </c>
      <c r="BU140" s="91">
        <v>0</v>
      </c>
      <c r="BV140" s="91">
        <v>0</v>
      </c>
      <c r="BW140" s="91">
        <v>-185749.26</v>
      </c>
      <c r="BX140" s="91">
        <v>-185749.31999999995</v>
      </c>
      <c r="BY140" s="91">
        <v>-185749.31999999995</v>
      </c>
      <c r="BZ140" s="91">
        <v>-139311.81999999017</v>
      </c>
      <c r="CA140" s="91">
        <v>0</v>
      </c>
      <c r="CB140" s="91">
        <v>0</v>
      </c>
    </row>
    <row r="141" spans="1:80" x14ac:dyDescent="0.25">
      <c r="A141" s="135" t="s">
        <v>644</v>
      </c>
      <c r="B141" s="91"/>
      <c r="C141" s="169">
        <v>0</v>
      </c>
      <c r="D141" s="169">
        <v>0</v>
      </c>
      <c r="E141" s="169">
        <v>0</v>
      </c>
      <c r="F141" s="169">
        <v>0</v>
      </c>
      <c r="G141" s="169">
        <v>0</v>
      </c>
      <c r="H141" s="169">
        <v>0</v>
      </c>
      <c r="I141" s="169">
        <v>0</v>
      </c>
      <c r="J141" s="169">
        <v>0</v>
      </c>
      <c r="K141" s="169">
        <v>0</v>
      </c>
      <c r="L141" s="169">
        <v>0</v>
      </c>
      <c r="M141" s="169">
        <v>0</v>
      </c>
      <c r="N141" s="169">
        <v>0</v>
      </c>
      <c r="O141" s="169">
        <v>0</v>
      </c>
      <c r="P141" s="169">
        <v>0</v>
      </c>
      <c r="Q141" s="169">
        <v>0</v>
      </c>
      <c r="R141" s="169">
        <v>0</v>
      </c>
      <c r="S141" s="169">
        <v>0</v>
      </c>
      <c r="T141" s="169">
        <v>0</v>
      </c>
      <c r="U141" s="169">
        <v>0</v>
      </c>
      <c r="V141" s="169">
        <v>0</v>
      </c>
      <c r="W141" s="169">
        <v>0</v>
      </c>
      <c r="X141" s="169">
        <v>0</v>
      </c>
      <c r="Y141" s="169">
        <v>0</v>
      </c>
      <c r="Z141" s="169">
        <v>0</v>
      </c>
      <c r="AA141" s="169">
        <v>0</v>
      </c>
      <c r="AB141" s="169">
        <v>0</v>
      </c>
      <c r="AC141" s="169">
        <v>0</v>
      </c>
      <c r="AD141" s="169">
        <v>0</v>
      </c>
      <c r="AE141" s="169">
        <v>0</v>
      </c>
      <c r="AF141" s="169">
        <v>0</v>
      </c>
      <c r="AG141" s="169">
        <v>0</v>
      </c>
      <c r="AH141" s="169">
        <v>0</v>
      </c>
      <c r="AI141" s="169">
        <v>0</v>
      </c>
      <c r="AJ141" s="169">
        <v>0</v>
      </c>
      <c r="AK141" s="169">
        <v>0</v>
      </c>
      <c r="AL141" s="169">
        <v>0</v>
      </c>
      <c r="AM141" s="169">
        <v>0</v>
      </c>
      <c r="AN141" s="169">
        <v>0</v>
      </c>
      <c r="AO141" s="169">
        <v>0</v>
      </c>
      <c r="AP141" s="169">
        <v>0</v>
      </c>
      <c r="AQ141" s="169">
        <v>0</v>
      </c>
      <c r="AR141" s="169">
        <v>0</v>
      </c>
      <c r="AS141" s="169">
        <v>0</v>
      </c>
      <c r="AT141" s="169">
        <v>0</v>
      </c>
      <c r="AU141" s="169">
        <v>0</v>
      </c>
      <c r="AV141" s="169">
        <v>0</v>
      </c>
      <c r="AW141" s="169">
        <v>0</v>
      </c>
      <c r="AX141" s="169">
        <v>0</v>
      </c>
      <c r="AY141" s="169">
        <v>0</v>
      </c>
      <c r="AZ141" s="169">
        <v>0</v>
      </c>
      <c r="BA141" s="169">
        <v>0</v>
      </c>
      <c r="BB141" s="169">
        <v>0</v>
      </c>
      <c r="BC141" s="169">
        <v>0</v>
      </c>
      <c r="BD141" s="169">
        <v>0</v>
      </c>
      <c r="BE141" s="169">
        <v>0</v>
      </c>
      <c r="BF141" s="169">
        <v>0</v>
      </c>
      <c r="BG141" s="169">
        <v>0</v>
      </c>
      <c r="BH141" s="169">
        <v>0</v>
      </c>
      <c r="BI141" s="169">
        <v>0</v>
      </c>
      <c r="BJ141" s="169">
        <v>0</v>
      </c>
      <c r="BK141" s="169">
        <v>0</v>
      </c>
      <c r="BL141" s="169">
        <v>0</v>
      </c>
      <c r="BM141" s="169">
        <v>0</v>
      </c>
      <c r="BN141" s="169">
        <v>0</v>
      </c>
      <c r="BO141" s="169">
        <v>0</v>
      </c>
      <c r="BP141" s="169">
        <v>0</v>
      </c>
      <c r="BQ141" s="169">
        <v>0</v>
      </c>
      <c r="BR141" s="169">
        <v>0</v>
      </c>
      <c r="BS141" s="169">
        <v>0</v>
      </c>
      <c r="BT141" s="169">
        <v>0</v>
      </c>
      <c r="BU141" s="169">
        <v>0</v>
      </c>
      <c r="BV141" s="169">
        <v>0</v>
      </c>
      <c r="BW141" s="91">
        <v>0</v>
      </c>
      <c r="BX141" s="91">
        <v>0</v>
      </c>
      <c r="BY141" s="91">
        <v>0</v>
      </c>
      <c r="BZ141" s="91">
        <v>0</v>
      </c>
      <c r="CA141" s="91">
        <v>0</v>
      </c>
      <c r="CB141" s="91">
        <v>0</v>
      </c>
    </row>
    <row r="142" spans="1:80" x14ac:dyDescent="0.25">
      <c r="A142" s="136" t="s">
        <v>641</v>
      </c>
      <c r="B142" s="137"/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7"/>
      <c r="AO142" s="137"/>
      <c r="AP142" s="137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  <c r="BE142" s="137"/>
      <c r="BF142" s="137"/>
      <c r="BG142" s="137"/>
      <c r="BH142" s="137"/>
      <c r="BI142" s="137"/>
      <c r="BJ142" s="137"/>
      <c r="BK142" s="137"/>
      <c r="BL142" s="137"/>
      <c r="BM142" s="137"/>
      <c r="BN142" s="137"/>
      <c r="BO142" s="137"/>
      <c r="BP142" s="137"/>
      <c r="BQ142" s="137"/>
      <c r="BR142" s="137"/>
      <c r="BS142" s="137"/>
      <c r="BT142" s="137"/>
      <c r="BU142" s="137"/>
      <c r="BV142" s="137"/>
      <c r="BW142" s="91">
        <v>0</v>
      </c>
      <c r="BX142" s="91">
        <v>0</v>
      </c>
      <c r="BY142" s="91">
        <v>0</v>
      </c>
      <c r="BZ142" s="91">
        <v>0</v>
      </c>
      <c r="CA142" s="91">
        <v>0</v>
      </c>
      <c r="CB142" s="91">
        <v>0</v>
      </c>
    </row>
    <row r="143" spans="1:80" x14ac:dyDescent="0.25">
      <c r="A143" s="135" t="s">
        <v>314</v>
      </c>
      <c r="B143" s="170">
        <v>-5486250.2800000003</v>
      </c>
      <c r="C143" s="140">
        <v>-5501729.3799999999</v>
      </c>
      <c r="D143" s="140">
        <v>-5517208.4900000002</v>
      </c>
      <c r="E143" s="140">
        <v>-5532687.5899999999</v>
      </c>
      <c r="F143" s="140">
        <v>-5548166.7000000002</v>
      </c>
      <c r="G143" s="140">
        <v>-5563645.7999999998</v>
      </c>
      <c r="H143" s="140">
        <v>-5579124.9100000001</v>
      </c>
      <c r="I143" s="140">
        <v>-5594604.0099999998</v>
      </c>
      <c r="J143" s="140">
        <v>-5610083.1200000001</v>
      </c>
      <c r="K143" s="140">
        <v>-5625562.2199999997</v>
      </c>
      <c r="L143" s="140">
        <v>-5641041.3300000001</v>
      </c>
      <c r="M143" s="140">
        <v>-5656520.4299999997</v>
      </c>
      <c r="N143" s="140">
        <v>-5671999.54</v>
      </c>
      <c r="O143" s="140">
        <v>-5687478.6500000004</v>
      </c>
      <c r="P143" s="140">
        <v>-5702957.7599999998</v>
      </c>
      <c r="Q143" s="140">
        <v>-5718436.8700000001</v>
      </c>
      <c r="R143" s="140">
        <v>-5733915.9800000004</v>
      </c>
      <c r="S143" s="140">
        <v>-5749395.0899999999</v>
      </c>
      <c r="T143" s="140">
        <v>-5764874.2000000002</v>
      </c>
      <c r="U143" s="140">
        <v>-5780353.3099999996</v>
      </c>
      <c r="V143" s="140">
        <v>-5795832.4199999999</v>
      </c>
      <c r="W143" s="140">
        <v>-5811311.5300000003</v>
      </c>
      <c r="X143" s="140">
        <v>-5826790.6399999997</v>
      </c>
      <c r="Y143" s="140">
        <v>-5842269.75</v>
      </c>
      <c r="Z143" s="140">
        <v>-5857748.8600000003</v>
      </c>
      <c r="AA143" s="140">
        <v>-5873227.9699999997</v>
      </c>
      <c r="AB143" s="140">
        <v>-5888707.0800000001</v>
      </c>
      <c r="AC143" s="140">
        <v>-5904186.1900000004</v>
      </c>
      <c r="AD143" s="140">
        <v>-5919665.2999999998</v>
      </c>
      <c r="AE143" s="140">
        <v>-5935144.4100000001</v>
      </c>
      <c r="AF143" s="140">
        <v>-5950623.5199999996</v>
      </c>
      <c r="AG143" s="140">
        <v>-5966102.6299999999</v>
      </c>
      <c r="AH143" s="140">
        <v>-5981581.7400000002</v>
      </c>
      <c r="AI143" s="140">
        <v>-5997060.8499999996</v>
      </c>
      <c r="AJ143" s="140">
        <v>-6012539.96</v>
      </c>
      <c r="AK143" s="140">
        <v>-6028019.0700000003</v>
      </c>
      <c r="AL143" s="140">
        <v>-6043498.1799999997</v>
      </c>
      <c r="AM143" s="140">
        <v>-6058977.29</v>
      </c>
      <c r="AN143" s="140">
        <v>-6074456.4000000004</v>
      </c>
      <c r="AO143" s="140">
        <v>-6089935.5099999998</v>
      </c>
      <c r="AP143" s="140">
        <v>-6105414.6200000001</v>
      </c>
      <c r="AQ143" s="140">
        <v>-6120893.7300000004</v>
      </c>
      <c r="AR143" s="140">
        <v>-6136372.8399999999</v>
      </c>
      <c r="AS143" s="140">
        <v>-6151851.9500000002</v>
      </c>
      <c r="AT143" s="140">
        <v>-6167331.0599999996</v>
      </c>
      <c r="AU143" s="140">
        <v>-6182810</v>
      </c>
      <c r="AV143" s="140">
        <v>-6182810</v>
      </c>
      <c r="AW143" s="140">
        <v>-6182810</v>
      </c>
      <c r="AX143" s="140">
        <v>-6182810</v>
      </c>
      <c r="AY143" s="140">
        <v>-6182810</v>
      </c>
      <c r="AZ143" s="140">
        <v>-6182810</v>
      </c>
      <c r="BA143" s="140">
        <v>-6182810</v>
      </c>
      <c r="BB143" s="140">
        <v>-6182810</v>
      </c>
      <c r="BC143" s="140">
        <v>-6182810</v>
      </c>
      <c r="BD143" s="140">
        <v>-6182810</v>
      </c>
      <c r="BE143" s="140">
        <v>-6182810</v>
      </c>
      <c r="BF143" s="140">
        <v>-6182810</v>
      </c>
      <c r="BG143" s="140">
        <v>-6182810</v>
      </c>
      <c r="BH143" s="140">
        <v>-6182810</v>
      </c>
      <c r="BI143" s="140">
        <v>-6182810</v>
      </c>
      <c r="BJ143" s="140">
        <v>-6182810</v>
      </c>
      <c r="BK143" s="140">
        <v>-6182810</v>
      </c>
      <c r="BL143" s="140">
        <v>-6182810</v>
      </c>
      <c r="BM143" s="140">
        <v>-6182810</v>
      </c>
      <c r="BN143" s="140">
        <v>-6182810</v>
      </c>
      <c r="BO143" s="140">
        <v>-6182810</v>
      </c>
      <c r="BP143" s="140">
        <v>-6182810</v>
      </c>
      <c r="BQ143" s="140">
        <v>-6182810</v>
      </c>
      <c r="BR143" s="140">
        <v>-6182810</v>
      </c>
      <c r="BS143" s="140">
        <v>-6182810</v>
      </c>
      <c r="BT143" s="140">
        <v>-6182810</v>
      </c>
      <c r="BU143" s="140">
        <v>-6182810</v>
      </c>
      <c r="BV143" s="140">
        <v>-6182810</v>
      </c>
      <c r="BW143" s="140">
        <v>-185749.26</v>
      </c>
      <c r="BX143" s="140">
        <v>-185749.32</v>
      </c>
      <c r="BY143" s="140">
        <v>-185749.32</v>
      </c>
      <c r="BZ143" s="140">
        <v>-139311.82</v>
      </c>
      <c r="CA143" s="140">
        <v>0</v>
      </c>
      <c r="CB143" s="140">
        <v>0</v>
      </c>
    </row>
    <row r="144" spans="1:80" x14ac:dyDescent="0.25">
      <c r="A144" s="135" t="s">
        <v>703</v>
      </c>
      <c r="B144" s="91">
        <v>0</v>
      </c>
      <c r="C144" s="91">
        <v>0</v>
      </c>
      <c r="D144" s="91">
        <v>0</v>
      </c>
      <c r="E144" s="91">
        <v>0</v>
      </c>
      <c r="F144" s="91">
        <v>0</v>
      </c>
      <c r="G144" s="91">
        <v>0</v>
      </c>
      <c r="H144" s="91">
        <v>0</v>
      </c>
      <c r="I144" s="91">
        <v>0</v>
      </c>
      <c r="J144" s="91">
        <v>0</v>
      </c>
      <c r="K144" s="91">
        <v>0</v>
      </c>
      <c r="L144" s="91">
        <v>0</v>
      </c>
      <c r="M144" s="91">
        <v>0</v>
      </c>
      <c r="N144" s="91">
        <v>0</v>
      </c>
      <c r="O144" s="91">
        <v>0</v>
      </c>
      <c r="P144" s="91">
        <v>0</v>
      </c>
      <c r="Q144" s="91">
        <v>0</v>
      </c>
      <c r="R144" s="91">
        <v>0</v>
      </c>
      <c r="S144" s="91">
        <v>0</v>
      </c>
      <c r="T144" s="91">
        <v>0</v>
      </c>
      <c r="U144" s="91">
        <v>0</v>
      </c>
      <c r="V144" s="91">
        <v>0</v>
      </c>
      <c r="W144" s="91">
        <v>0</v>
      </c>
      <c r="X144" s="91">
        <v>0</v>
      </c>
      <c r="Y144" s="91">
        <v>0</v>
      </c>
      <c r="Z144" s="91">
        <v>0</v>
      </c>
      <c r="AA144" s="91">
        <v>0</v>
      </c>
      <c r="AB144" s="91">
        <v>0</v>
      </c>
      <c r="AC144" s="91">
        <v>0</v>
      </c>
      <c r="AD144" s="91">
        <v>0</v>
      </c>
      <c r="AE144" s="91">
        <v>0</v>
      </c>
      <c r="AF144" s="91">
        <v>0</v>
      </c>
      <c r="AG144" s="91">
        <v>0</v>
      </c>
      <c r="AH144" s="91">
        <v>0</v>
      </c>
      <c r="AI144" s="91">
        <v>0</v>
      </c>
      <c r="AJ144" s="91">
        <v>0</v>
      </c>
      <c r="AK144" s="91">
        <v>0</v>
      </c>
      <c r="AL144" s="91">
        <v>0</v>
      </c>
      <c r="AM144" s="91">
        <v>0</v>
      </c>
      <c r="AN144" s="91">
        <v>0</v>
      </c>
      <c r="AO144" s="91">
        <v>0</v>
      </c>
      <c r="AP144" s="91">
        <v>0</v>
      </c>
      <c r="AQ144" s="91">
        <v>0</v>
      </c>
      <c r="AR144" s="91">
        <v>0</v>
      </c>
      <c r="AS144" s="91">
        <v>0</v>
      </c>
      <c r="AT144" s="91">
        <v>0</v>
      </c>
      <c r="AU144" s="91">
        <v>0</v>
      </c>
      <c r="AV144" s="91">
        <v>0</v>
      </c>
      <c r="AW144" s="91">
        <v>0</v>
      </c>
      <c r="AX144" s="91">
        <v>0</v>
      </c>
      <c r="AY144" s="91">
        <v>0</v>
      </c>
      <c r="AZ144" s="91">
        <v>0</v>
      </c>
      <c r="BA144" s="91">
        <v>0</v>
      </c>
      <c r="BB144" s="91">
        <v>0</v>
      </c>
      <c r="BC144" s="91">
        <v>0</v>
      </c>
      <c r="BD144" s="91">
        <v>0</v>
      </c>
      <c r="BE144" s="91">
        <v>0</v>
      </c>
      <c r="BF144" s="91">
        <v>0</v>
      </c>
      <c r="BG144" s="91">
        <v>0</v>
      </c>
      <c r="BH144" s="91">
        <v>0</v>
      </c>
      <c r="BI144" s="91">
        <v>0</v>
      </c>
      <c r="BJ144" s="91">
        <v>0</v>
      </c>
      <c r="BK144" s="91">
        <v>0</v>
      </c>
      <c r="BL144" s="91">
        <v>0</v>
      </c>
      <c r="BM144" s="91">
        <v>0</v>
      </c>
      <c r="BN144" s="91">
        <v>0</v>
      </c>
      <c r="BO144" s="91">
        <v>0</v>
      </c>
      <c r="BP144" s="91">
        <v>0</v>
      </c>
      <c r="BQ144" s="91">
        <v>0</v>
      </c>
      <c r="BR144" s="91">
        <v>0</v>
      </c>
      <c r="BS144" s="91">
        <v>0</v>
      </c>
      <c r="BT144" s="91">
        <v>0</v>
      </c>
      <c r="BU144" s="91">
        <v>0</v>
      </c>
      <c r="BV144" s="91">
        <v>0</v>
      </c>
      <c r="BW144" s="91"/>
      <c r="BX144" s="91"/>
      <c r="BY144" s="91"/>
      <c r="BZ144" s="91"/>
      <c r="CA144" s="91"/>
      <c r="CB144" s="91"/>
    </row>
    <row r="145" spans="1:80" x14ac:dyDescent="0.25">
      <c r="A145" s="135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  <c r="AC145" s="91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91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1"/>
      <c r="BI145" s="91"/>
      <c r="BJ145" s="91"/>
      <c r="BK145" s="91"/>
      <c r="BL145" s="91"/>
      <c r="BM145" s="91"/>
      <c r="BN145" s="91"/>
      <c r="BO145" s="91"/>
      <c r="BP145" s="91"/>
      <c r="BQ145" s="91"/>
      <c r="BR145" s="91"/>
      <c r="BS145" s="91"/>
      <c r="BT145" s="91"/>
      <c r="BU145" s="91"/>
      <c r="BV145" s="91"/>
      <c r="BW145" s="91"/>
      <c r="BX145" s="91"/>
      <c r="BY145" s="91"/>
      <c r="BZ145" s="91"/>
      <c r="CA145" s="91"/>
      <c r="CB145" s="91"/>
    </row>
    <row r="146" spans="1:80" x14ac:dyDescent="0.25">
      <c r="A146" s="132" t="s">
        <v>743</v>
      </c>
      <c r="B146" s="133" t="s">
        <v>744</v>
      </c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  <c r="AY146" s="144"/>
      <c r="AZ146" s="144"/>
      <c r="BA146" s="144"/>
      <c r="BB146" s="144"/>
      <c r="BC146" s="144"/>
      <c r="BD146" s="144"/>
      <c r="BE146" s="144"/>
      <c r="BF146" s="144"/>
      <c r="BG146" s="144"/>
      <c r="BH146" s="144"/>
      <c r="BI146" s="144"/>
      <c r="BJ146" s="144"/>
      <c r="BK146" s="144"/>
      <c r="BL146" s="144"/>
      <c r="BM146" s="144"/>
      <c r="BN146" s="144"/>
      <c r="BO146" s="144"/>
      <c r="BP146" s="144"/>
      <c r="BQ146" s="144"/>
      <c r="BR146" s="144"/>
      <c r="BS146" s="144"/>
      <c r="BT146" s="144"/>
      <c r="BU146" s="144"/>
      <c r="BV146" s="144"/>
      <c r="BW146" s="144"/>
      <c r="BX146" s="144"/>
      <c r="BY146" s="144"/>
      <c r="BZ146" s="144"/>
      <c r="CA146" s="144"/>
      <c r="CB146" s="144"/>
    </row>
    <row r="147" spans="1:80" x14ac:dyDescent="0.25">
      <c r="A147" s="135" t="s">
        <v>701</v>
      </c>
      <c r="B147" s="91"/>
      <c r="C147" s="91">
        <v>960040.88</v>
      </c>
      <c r="D147" s="91">
        <v>960040.88</v>
      </c>
      <c r="E147" s="91">
        <v>960040.88</v>
      </c>
      <c r="F147" s="91">
        <v>960040.88</v>
      </c>
      <c r="G147" s="91">
        <v>960040.88</v>
      </c>
      <c r="H147" s="91">
        <v>960040.88</v>
      </c>
      <c r="I147" s="91">
        <v>960040.88</v>
      </c>
      <c r="J147" s="91">
        <v>960040.88</v>
      </c>
      <c r="K147" s="91">
        <v>960040.88</v>
      </c>
      <c r="L147" s="91">
        <v>960040.88</v>
      </c>
      <c r="M147" s="91">
        <v>960040.88</v>
      </c>
      <c r="N147" s="91">
        <v>960040.88</v>
      </c>
      <c r="O147" s="91">
        <v>960040.88</v>
      </c>
      <c r="P147" s="91">
        <v>960040.88</v>
      </c>
      <c r="Q147" s="91">
        <v>960040.88</v>
      </c>
      <c r="R147" s="91">
        <v>960040.88</v>
      </c>
      <c r="S147" s="91">
        <v>960040.88</v>
      </c>
      <c r="T147" s="91">
        <v>960040.88</v>
      </c>
      <c r="U147" s="91">
        <v>960040.88</v>
      </c>
      <c r="V147" s="91">
        <v>960040.88</v>
      </c>
      <c r="W147" s="91">
        <v>960040.88</v>
      </c>
      <c r="X147" s="91">
        <v>960040.88</v>
      </c>
      <c r="Y147" s="91">
        <v>960040.88</v>
      </c>
      <c r="Z147" s="91">
        <v>960040.88</v>
      </c>
      <c r="AA147" s="91">
        <v>960040.88</v>
      </c>
      <c r="AB147" s="91">
        <v>960040.88</v>
      </c>
      <c r="AC147" s="91">
        <v>960040.88</v>
      </c>
      <c r="AD147" s="91">
        <v>960040.88</v>
      </c>
      <c r="AE147" s="91">
        <v>960040.88</v>
      </c>
      <c r="AF147" s="91">
        <v>960040.88</v>
      </c>
      <c r="AG147" s="91">
        <v>960040.88</v>
      </c>
      <c r="AH147" s="91">
        <v>960040.88</v>
      </c>
      <c r="AI147" s="91">
        <v>960040.88</v>
      </c>
      <c r="AJ147" s="91">
        <v>960040.88</v>
      </c>
      <c r="AK147" s="91">
        <v>960040.88</v>
      </c>
      <c r="AL147" s="91">
        <v>960040.88</v>
      </c>
      <c r="AM147" s="91">
        <v>960040.88</v>
      </c>
      <c r="AN147" s="91">
        <v>960040.88</v>
      </c>
      <c r="AO147" s="91">
        <v>960040.88</v>
      </c>
      <c r="AP147" s="91">
        <v>960040.88</v>
      </c>
      <c r="AQ147" s="91">
        <v>960040.88</v>
      </c>
      <c r="AR147" s="91">
        <v>960040.88</v>
      </c>
      <c r="AS147" s="91">
        <v>960040.88</v>
      </c>
      <c r="AT147" s="91">
        <v>960040.88</v>
      </c>
      <c r="AU147" s="91">
        <v>960040.88</v>
      </c>
      <c r="AV147" s="91">
        <v>960040.88</v>
      </c>
      <c r="AW147" s="91">
        <v>960040.88</v>
      </c>
      <c r="AX147" s="91">
        <v>960040.88</v>
      </c>
      <c r="AY147" s="91">
        <v>960040.88</v>
      </c>
      <c r="AZ147" s="91">
        <v>960040.88</v>
      </c>
      <c r="BA147" s="91">
        <v>960040.88</v>
      </c>
      <c r="BB147" s="91">
        <v>960040.88</v>
      </c>
      <c r="BC147" s="91">
        <v>960040.88</v>
      </c>
      <c r="BD147" s="91">
        <v>960040.88</v>
      </c>
      <c r="BE147" s="91">
        <v>960040.88</v>
      </c>
      <c r="BF147" s="91">
        <v>960040.88</v>
      </c>
      <c r="BG147" s="91">
        <v>960040.88</v>
      </c>
      <c r="BH147" s="91">
        <v>960040.88</v>
      </c>
      <c r="BI147" s="91">
        <v>960040.88</v>
      </c>
      <c r="BJ147" s="91">
        <v>960040.88</v>
      </c>
      <c r="BK147" s="91">
        <v>960040.88</v>
      </c>
      <c r="BL147" s="91">
        <v>960040.88</v>
      </c>
      <c r="BM147" s="91">
        <v>960040.88</v>
      </c>
      <c r="BN147" s="91">
        <v>960040.88</v>
      </c>
      <c r="BO147" s="91">
        <v>960040.88</v>
      </c>
      <c r="BP147" s="91">
        <v>960040.88</v>
      </c>
      <c r="BQ147" s="91">
        <v>960040.88</v>
      </c>
      <c r="BR147" s="91">
        <v>960040.88</v>
      </c>
      <c r="BS147" s="91">
        <v>960040.88</v>
      </c>
      <c r="BT147" s="91">
        <v>960040.88</v>
      </c>
      <c r="BU147" s="91">
        <v>960040.88</v>
      </c>
      <c r="BV147" s="91">
        <v>960040.88</v>
      </c>
      <c r="BW147" s="91"/>
      <c r="BX147" s="91"/>
      <c r="BY147" s="91"/>
      <c r="BZ147" s="91"/>
      <c r="CA147" s="91"/>
      <c r="CB147" s="91"/>
    </row>
    <row r="148" spans="1:80" x14ac:dyDescent="0.25">
      <c r="A148" s="135" t="s">
        <v>673</v>
      </c>
      <c r="B148" s="91"/>
      <c r="C148" s="91">
        <v>0</v>
      </c>
      <c r="D148" s="91">
        <v>0</v>
      </c>
      <c r="E148" s="91">
        <v>0</v>
      </c>
      <c r="F148" s="91">
        <v>0</v>
      </c>
      <c r="G148" s="91">
        <v>0</v>
      </c>
      <c r="H148" s="91">
        <v>0</v>
      </c>
      <c r="I148" s="91">
        <v>0</v>
      </c>
      <c r="J148" s="91">
        <v>0</v>
      </c>
      <c r="K148" s="91">
        <v>0</v>
      </c>
      <c r="L148" s="91">
        <v>0</v>
      </c>
      <c r="M148" s="91">
        <v>0</v>
      </c>
      <c r="N148" s="91">
        <v>0</v>
      </c>
      <c r="O148" s="91">
        <v>0</v>
      </c>
      <c r="P148" s="91">
        <v>0</v>
      </c>
      <c r="Q148" s="91">
        <v>0</v>
      </c>
      <c r="R148" s="91">
        <v>0</v>
      </c>
      <c r="S148" s="91">
        <v>0</v>
      </c>
      <c r="T148" s="91">
        <v>0</v>
      </c>
      <c r="U148" s="91">
        <v>0</v>
      </c>
      <c r="V148" s="91">
        <v>0</v>
      </c>
      <c r="W148" s="91">
        <v>0</v>
      </c>
      <c r="X148" s="91">
        <v>0</v>
      </c>
      <c r="Y148" s="91">
        <v>0</v>
      </c>
      <c r="Z148" s="91">
        <v>0</v>
      </c>
      <c r="AA148" s="91">
        <v>0</v>
      </c>
      <c r="AB148" s="91">
        <v>0</v>
      </c>
      <c r="AC148" s="91">
        <v>0</v>
      </c>
      <c r="AD148" s="91">
        <v>0</v>
      </c>
      <c r="AE148" s="91">
        <v>0</v>
      </c>
      <c r="AF148" s="91">
        <v>0</v>
      </c>
      <c r="AG148" s="91">
        <v>0</v>
      </c>
      <c r="AH148" s="91">
        <v>0</v>
      </c>
      <c r="AI148" s="91">
        <v>0</v>
      </c>
      <c r="AJ148" s="91">
        <v>0</v>
      </c>
      <c r="AK148" s="91">
        <v>0</v>
      </c>
      <c r="AL148" s="91">
        <v>0</v>
      </c>
      <c r="AM148" s="91">
        <v>0</v>
      </c>
      <c r="AN148" s="91">
        <v>0</v>
      </c>
      <c r="AO148" s="91">
        <v>0</v>
      </c>
      <c r="AP148" s="91">
        <v>0</v>
      </c>
      <c r="AQ148" s="91">
        <v>0</v>
      </c>
      <c r="AR148" s="91">
        <v>0</v>
      </c>
      <c r="AS148" s="91">
        <v>0</v>
      </c>
      <c r="AT148" s="91">
        <v>0</v>
      </c>
      <c r="AU148" s="91">
        <v>0</v>
      </c>
      <c r="AV148" s="91">
        <v>0</v>
      </c>
      <c r="AW148" s="91">
        <v>0</v>
      </c>
      <c r="AX148" s="91">
        <v>0</v>
      </c>
      <c r="AY148" s="91">
        <v>0</v>
      </c>
      <c r="AZ148" s="91">
        <v>0</v>
      </c>
      <c r="BA148" s="91">
        <v>0</v>
      </c>
      <c r="BB148" s="91">
        <v>0</v>
      </c>
      <c r="BC148" s="91">
        <v>0</v>
      </c>
      <c r="BD148" s="91">
        <v>0</v>
      </c>
      <c r="BE148" s="91">
        <v>0</v>
      </c>
      <c r="BF148" s="91">
        <v>0</v>
      </c>
      <c r="BG148" s="91">
        <v>0</v>
      </c>
      <c r="BH148" s="91">
        <v>0</v>
      </c>
      <c r="BI148" s="91">
        <v>0</v>
      </c>
      <c r="BJ148" s="91">
        <v>0</v>
      </c>
      <c r="BK148" s="91">
        <v>0</v>
      </c>
      <c r="BL148" s="91">
        <v>0</v>
      </c>
      <c r="BM148" s="91">
        <v>0</v>
      </c>
      <c r="BN148" s="91">
        <v>0</v>
      </c>
      <c r="BO148" s="91">
        <v>0</v>
      </c>
      <c r="BP148" s="91">
        <v>0</v>
      </c>
      <c r="BQ148" s="91">
        <v>0</v>
      </c>
      <c r="BR148" s="91">
        <v>0</v>
      </c>
      <c r="BS148" s="91">
        <v>0</v>
      </c>
      <c r="BT148" s="91">
        <v>0</v>
      </c>
      <c r="BU148" s="91">
        <v>0</v>
      </c>
      <c r="BV148" s="91">
        <v>0</v>
      </c>
      <c r="BW148" s="91">
        <v>0</v>
      </c>
      <c r="BX148" s="91">
        <v>0</v>
      </c>
      <c r="BY148" s="91">
        <v>0</v>
      </c>
      <c r="BZ148" s="91">
        <v>0</v>
      </c>
      <c r="CA148" s="91">
        <v>0</v>
      </c>
      <c r="CB148" s="91">
        <v>0</v>
      </c>
    </row>
    <row r="149" spans="1:80" x14ac:dyDescent="0.25">
      <c r="A149" s="135" t="s">
        <v>644</v>
      </c>
      <c r="B149" s="91"/>
      <c r="C149" s="159">
        <v>0</v>
      </c>
      <c r="D149" s="159">
        <v>0</v>
      </c>
      <c r="E149" s="159">
        <v>0</v>
      </c>
      <c r="F149" s="159">
        <v>0</v>
      </c>
      <c r="G149" s="159">
        <v>0</v>
      </c>
      <c r="H149" s="159">
        <v>0</v>
      </c>
      <c r="I149" s="159">
        <v>0</v>
      </c>
      <c r="J149" s="159">
        <v>0</v>
      </c>
      <c r="K149" s="159">
        <v>0</v>
      </c>
      <c r="L149" s="159">
        <v>0</v>
      </c>
      <c r="M149" s="159">
        <v>0</v>
      </c>
      <c r="N149" s="159">
        <v>0</v>
      </c>
      <c r="O149" s="159">
        <v>0</v>
      </c>
      <c r="P149" s="159">
        <v>0</v>
      </c>
      <c r="Q149" s="159">
        <v>0</v>
      </c>
      <c r="R149" s="159">
        <v>0</v>
      </c>
      <c r="S149" s="159">
        <v>0</v>
      </c>
      <c r="T149" s="159">
        <v>0</v>
      </c>
      <c r="U149" s="159">
        <v>0</v>
      </c>
      <c r="V149" s="159">
        <v>0</v>
      </c>
      <c r="W149" s="159">
        <v>0</v>
      </c>
      <c r="X149" s="159">
        <v>0</v>
      </c>
      <c r="Y149" s="159">
        <v>0</v>
      </c>
      <c r="Z149" s="159">
        <v>0</v>
      </c>
      <c r="AA149" s="159">
        <v>0</v>
      </c>
      <c r="AB149" s="159">
        <v>0</v>
      </c>
      <c r="AC149" s="159">
        <v>0</v>
      </c>
      <c r="AD149" s="159">
        <v>0</v>
      </c>
      <c r="AE149" s="159">
        <v>0</v>
      </c>
      <c r="AF149" s="159">
        <v>0</v>
      </c>
      <c r="AG149" s="159">
        <v>0</v>
      </c>
      <c r="AH149" s="159">
        <v>0</v>
      </c>
      <c r="AI149" s="159">
        <v>0</v>
      </c>
      <c r="AJ149" s="159">
        <v>0</v>
      </c>
      <c r="AK149" s="159">
        <v>0</v>
      </c>
      <c r="AL149" s="159">
        <v>0</v>
      </c>
      <c r="AM149" s="159">
        <v>0</v>
      </c>
      <c r="AN149" s="159">
        <v>0</v>
      </c>
      <c r="AO149" s="159">
        <v>0</v>
      </c>
      <c r="AP149" s="159">
        <v>0</v>
      </c>
      <c r="AQ149" s="159">
        <v>0</v>
      </c>
      <c r="AR149" s="159">
        <v>0</v>
      </c>
      <c r="AS149" s="159">
        <v>0</v>
      </c>
      <c r="AT149" s="159">
        <v>0</v>
      </c>
      <c r="AU149" s="159">
        <v>0</v>
      </c>
      <c r="AV149" s="159">
        <v>0</v>
      </c>
      <c r="AW149" s="159">
        <v>0</v>
      </c>
      <c r="AX149" s="159">
        <v>0</v>
      </c>
      <c r="AY149" s="159">
        <v>0</v>
      </c>
      <c r="AZ149" s="159">
        <v>0</v>
      </c>
      <c r="BA149" s="159">
        <v>0</v>
      </c>
      <c r="BB149" s="159">
        <v>0</v>
      </c>
      <c r="BC149" s="159">
        <v>0</v>
      </c>
      <c r="BD149" s="159">
        <v>0</v>
      </c>
      <c r="BE149" s="159">
        <v>0</v>
      </c>
      <c r="BF149" s="159">
        <v>0</v>
      </c>
      <c r="BG149" s="159">
        <v>0</v>
      </c>
      <c r="BH149" s="159">
        <v>0</v>
      </c>
      <c r="BI149" s="159">
        <v>0</v>
      </c>
      <c r="BJ149" s="159">
        <v>0</v>
      </c>
      <c r="BK149" s="159">
        <v>0</v>
      </c>
      <c r="BL149" s="159">
        <v>0</v>
      </c>
      <c r="BM149" s="159">
        <v>0</v>
      </c>
      <c r="BN149" s="159">
        <v>0</v>
      </c>
      <c r="BO149" s="159">
        <v>0</v>
      </c>
      <c r="BP149" s="159">
        <v>0</v>
      </c>
      <c r="BQ149" s="159">
        <v>0</v>
      </c>
      <c r="BR149" s="159">
        <v>0</v>
      </c>
      <c r="BS149" s="159">
        <v>0</v>
      </c>
      <c r="BT149" s="159">
        <v>0</v>
      </c>
      <c r="BU149" s="159">
        <v>0</v>
      </c>
      <c r="BV149" s="159">
        <v>0</v>
      </c>
      <c r="BW149" s="91">
        <v>0</v>
      </c>
      <c r="BX149" s="91">
        <v>0</v>
      </c>
      <c r="BY149" s="91">
        <v>0</v>
      </c>
      <c r="BZ149" s="91">
        <v>0</v>
      </c>
      <c r="CA149" s="91">
        <v>0</v>
      </c>
      <c r="CB149" s="91">
        <v>0</v>
      </c>
    </row>
    <row r="150" spans="1:80" x14ac:dyDescent="0.25">
      <c r="A150" s="136" t="s">
        <v>641</v>
      </c>
      <c r="B150" s="137"/>
      <c r="C150" s="137"/>
      <c r="D150" s="137"/>
      <c r="E150" s="137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  <c r="AQ150" s="137"/>
      <c r="AR150" s="137"/>
      <c r="AS150" s="137"/>
      <c r="AT150" s="137"/>
      <c r="AU150" s="137"/>
      <c r="AV150" s="137"/>
      <c r="AW150" s="137"/>
      <c r="AX150" s="137"/>
      <c r="AY150" s="137"/>
      <c r="AZ150" s="137"/>
      <c r="BA150" s="137"/>
      <c r="BB150" s="137"/>
      <c r="BC150" s="137"/>
      <c r="BD150" s="137"/>
      <c r="BE150" s="137"/>
      <c r="BF150" s="137"/>
      <c r="BG150" s="137"/>
      <c r="BH150" s="137"/>
      <c r="BI150" s="137"/>
      <c r="BJ150" s="137"/>
      <c r="BK150" s="137"/>
      <c r="BL150" s="137"/>
      <c r="BM150" s="137"/>
      <c r="BN150" s="137"/>
      <c r="BO150" s="137"/>
      <c r="BP150" s="137"/>
      <c r="BQ150" s="137"/>
      <c r="BR150" s="137"/>
      <c r="BS150" s="137"/>
      <c r="BT150" s="137"/>
      <c r="BU150" s="137"/>
      <c r="BV150" s="137"/>
      <c r="BW150" s="91">
        <v>0</v>
      </c>
      <c r="BX150" s="91">
        <v>0</v>
      </c>
      <c r="BY150" s="91">
        <v>0</v>
      </c>
      <c r="BZ150" s="91">
        <v>0</v>
      </c>
      <c r="CA150" s="91">
        <v>0</v>
      </c>
      <c r="CB150" s="91">
        <v>0</v>
      </c>
    </row>
    <row r="151" spans="1:80" x14ac:dyDescent="0.25">
      <c r="A151" s="135" t="s">
        <v>314</v>
      </c>
      <c r="B151" s="168">
        <v>960040.88</v>
      </c>
      <c r="C151" s="140">
        <v>960040.88</v>
      </c>
      <c r="D151" s="140">
        <v>960040.88</v>
      </c>
      <c r="E151" s="140">
        <v>960040.88</v>
      </c>
      <c r="F151" s="140">
        <v>960040.88</v>
      </c>
      <c r="G151" s="140">
        <v>960040.88</v>
      </c>
      <c r="H151" s="140">
        <v>960040.88</v>
      </c>
      <c r="I151" s="140">
        <v>960040.88</v>
      </c>
      <c r="J151" s="140">
        <v>960040.88</v>
      </c>
      <c r="K151" s="140">
        <v>960040.88</v>
      </c>
      <c r="L151" s="140">
        <v>960040.88</v>
      </c>
      <c r="M151" s="140">
        <v>960040.88</v>
      </c>
      <c r="N151" s="140">
        <v>960040.88</v>
      </c>
      <c r="O151" s="140">
        <v>960040.88</v>
      </c>
      <c r="P151" s="140">
        <v>960040.88</v>
      </c>
      <c r="Q151" s="140">
        <v>960040.88</v>
      </c>
      <c r="R151" s="140">
        <v>960040.88</v>
      </c>
      <c r="S151" s="140">
        <v>960040.88</v>
      </c>
      <c r="T151" s="140">
        <v>960040.88</v>
      </c>
      <c r="U151" s="140">
        <v>960040.88</v>
      </c>
      <c r="V151" s="140">
        <v>960040.88</v>
      </c>
      <c r="W151" s="140">
        <v>960040.88</v>
      </c>
      <c r="X151" s="140">
        <v>960040.88</v>
      </c>
      <c r="Y151" s="140">
        <v>960040.88</v>
      </c>
      <c r="Z151" s="140">
        <v>960040.88</v>
      </c>
      <c r="AA151" s="140">
        <v>960040.88</v>
      </c>
      <c r="AB151" s="140">
        <v>960040.88</v>
      </c>
      <c r="AC151" s="140">
        <v>960040.88</v>
      </c>
      <c r="AD151" s="140">
        <v>960040.88</v>
      </c>
      <c r="AE151" s="140">
        <v>960040.88</v>
      </c>
      <c r="AF151" s="140">
        <v>960040.88</v>
      </c>
      <c r="AG151" s="140">
        <v>960040.88</v>
      </c>
      <c r="AH151" s="140">
        <v>960040.88</v>
      </c>
      <c r="AI151" s="140">
        <v>960040.88</v>
      </c>
      <c r="AJ151" s="140">
        <v>960040.88</v>
      </c>
      <c r="AK151" s="140">
        <v>960040.88</v>
      </c>
      <c r="AL151" s="140">
        <v>960040.88</v>
      </c>
      <c r="AM151" s="140">
        <v>960040.88</v>
      </c>
      <c r="AN151" s="140">
        <v>960040.88</v>
      </c>
      <c r="AO151" s="140">
        <v>960040.88</v>
      </c>
      <c r="AP151" s="140">
        <v>960040.88</v>
      </c>
      <c r="AQ151" s="140">
        <v>960040.88</v>
      </c>
      <c r="AR151" s="140">
        <v>960040.88</v>
      </c>
      <c r="AS151" s="140">
        <v>960040.88</v>
      </c>
      <c r="AT151" s="140">
        <v>960040.88</v>
      </c>
      <c r="AU151" s="140">
        <v>960040.88</v>
      </c>
      <c r="AV151" s="140">
        <v>960040.88</v>
      </c>
      <c r="AW151" s="140">
        <v>960040.88</v>
      </c>
      <c r="AX151" s="140">
        <v>960040.88</v>
      </c>
      <c r="AY151" s="140">
        <v>960040.88</v>
      </c>
      <c r="AZ151" s="140">
        <v>960040.88</v>
      </c>
      <c r="BA151" s="140">
        <v>960040.88</v>
      </c>
      <c r="BB151" s="140">
        <v>960040.88</v>
      </c>
      <c r="BC151" s="140">
        <v>960040.88</v>
      </c>
      <c r="BD151" s="140">
        <v>960040.88</v>
      </c>
      <c r="BE151" s="140">
        <v>960040.88</v>
      </c>
      <c r="BF151" s="140">
        <v>960040.88</v>
      </c>
      <c r="BG151" s="140">
        <v>960040.88</v>
      </c>
      <c r="BH151" s="140">
        <v>960040.88</v>
      </c>
      <c r="BI151" s="140">
        <v>960040.88</v>
      </c>
      <c r="BJ151" s="140">
        <v>960040.88</v>
      </c>
      <c r="BK151" s="140">
        <v>960040.88</v>
      </c>
      <c r="BL151" s="140">
        <v>960040.88</v>
      </c>
      <c r="BM151" s="140">
        <v>960040.88</v>
      </c>
      <c r="BN151" s="140">
        <v>960040.88</v>
      </c>
      <c r="BO151" s="140">
        <v>960040.88</v>
      </c>
      <c r="BP151" s="140">
        <v>960040.88</v>
      </c>
      <c r="BQ151" s="140">
        <v>960040.88</v>
      </c>
      <c r="BR151" s="140">
        <v>960040.88</v>
      </c>
      <c r="BS151" s="140">
        <v>960040.88</v>
      </c>
      <c r="BT151" s="140">
        <v>960040.88</v>
      </c>
      <c r="BU151" s="140">
        <v>960040.88</v>
      </c>
      <c r="BV151" s="140">
        <v>960040.88</v>
      </c>
      <c r="BW151" s="140">
        <v>0</v>
      </c>
      <c r="BX151" s="140">
        <v>0</v>
      </c>
      <c r="BY151" s="140">
        <v>0</v>
      </c>
      <c r="BZ151" s="140">
        <v>0</v>
      </c>
      <c r="CA151" s="140">
        <v>0</v>
      </c>
      <c r="CB151" s="140">
        <v>0</v>
      </c>
    </row>
    <row r="152" spans="1:80" x14ac:dyDescent="0.25">
      <c r="A152" s="135" t="s">
        <v>703</v>
      </c>
      <c r="B152" s="91">
        <v>0</v>
      </c>
      <c r="C152" s="91">
        <v>0</v>
      </c>
      <c r="D152" s="91">
        <v>0</v>
      </c>
      <c r="E152" s="91">
        <v>0</v>
      </c>
      <c r="F152" s="91">
        <v>0</v>
      </c>
      <c r="G152" s="91">
        <v>0</v>
      </c>
      <c r="H152" s="91">
        <v>0</v>
      </c>
      <c r="I152" s="91">
        <v>0</v>
      </c>
      <c r="J152" s="91">
        <v>0</v>
      </c>
      <c r="K152" s="91">
        <v>0</v>
      </c>
      <c r="L152" s="91">
        <v>0</v>
      </c>
      <c r="M152" s="91">
        <v>0</v>
      </c>
      <c r="N152" s="91">
        <v>0</v>
      </c>
      <c r="O152" s="91">
        <v>0</v>
      </c>
      <c r="P152" s="91">
        <v>0</v>
      </c>
      <c r="Q152" s="91">
        <v>0</v>
      </c>
      <c r="R152" s="91">
        <v>0</v>
      </c>
      <c r="S152" s="91">
        <v>0</v>
      </c>
      <c r="T152" s="91">
        <v>0</v>
      </c>
      <c r="U152" s="91">
        <v>0</v>
      </c>
      <c r="V152" s="91">
        <v>0</v>
      </c>
      <c r="W152" s="91">
        <v>0</v>
      </c>
      <c r="X152" s="91">
        <v>0</v>
      </c>
      <c r="Y152" s="91">
        <v>0</v>
      </c>
      <c r="Z152" s="91">
        <v>0</v>
      </c>
      <c r="AA152" s="91">
        <v>0</v>
      </c>
      <c r="AB152" s="91">
        <v>0</v>
      </c>
      <c r="AC152" s="91">
        <v>0</v>
      </c>
      <c r="AD152" s="91">
        <v>0</v>
      </c>
      <c r="AE152" s="91">
        <v>0</v>
      </c>
      <c r="AF152" s="91">
        <v>0</v>
      </c>
      <c r="AG152" s="91">
        <v>0</v>
      </c>
      <c r="AH152" s="91">
        <v>0</v>
      </c>
      <c r="AI152" s="91">
        <v>0</v>
      </c>
      <c r="AJ152" s="91">
        <v>0</v>
      </c>
      <c r="AK152" s="91">
        <v>0</v>
      </c>
      <c r="AL152" s="91">
        <v>0</v>
      </c>
      <c r="AM152" s="91">
        <v>0</v>
      </c>
      <c r="AN152" s="91">
        <v>0</v>
      </c>
      <c r="AO152" s="91">
        <v>0</v>
      </c>
      <c r="AP152" s="91">
        <v>0</v>
      </c>
      <c r="AQ152" s="91">
        <v>0</v>
      </c>
      <c r="AR152" s="91">
        <v>0</v>
      </c>
      <c r="AS152" s="91">
        <v>0</v>
      </c>
      <c r="AT152" s="91">
        <v>0</v>
      </c>
      <c r="AU152" s="91">
        <v>0</v>
      </c>
      <c r="AV152" s="91">
        <v>0</v>
      </c>
      <c r="AW152" s="91">
        <v>0</v>
      </c>
      <c r="AX152" s="91">
        <v>0</v>
      </c>
      <c r="AY152" s="91">
        <v>0</v>
      </c>
      <c r="AZ152" s="91">
        <v>0</v>
      </c>
      <c r="BA152" s="91">
        <v>0</v>
      </c>
      <c r="BB152" s="91">
        <v>0</v>
      </c>
      <c r="BC152" s="91">
        <v>0</v>
      </c>
      <c r="BD152" s="91">
        <v>0</v>
      </c>
      <c r="BE152" s="91">
        <v>0</v>
      </c>
      <c r="BF152" s="91">
        <v>0</v>
      </c>
      <c r="BG152" s="91">
        <v>0</v>
      </c>
      <c r="BH152" s="91">
        <v>0</v>
      </c>
      <c r="BI152" s="91">
        <v>0</v>
      </c>
      <c r="BJ152" s="91">
        <v>0</v>
      </c>
      <c r="BK152" s="91">
        <v>0</v>
      </c>
      <c r="BL152" s="91">
        <v>0</v>
      </c>
      <c r="BM152" s="91">
        <v>0</v>
      </c>
      <c r="BN152" s="91">
        <v>0</v>
      </c>
      <c r="BO152" s="91">
        <v>0</v>
      </c>
      <c r="BP152" s="91">
        <v>0</v>
      </c>
      <c r="BQ152" s="91">
        <v>0</v>
      </c>
      <c r="BR152" s="91">
        <v>0</v>
      </c>
      <c r="BS152" s="91">
        <v>0</v>
      </c>
      <c r="BT152" s="91">
        <v>0</v>
      </c>
      <c r="BU152" s="91">
        <v>0</v>
      </c>
      <c r="BV152" s="91">
        <v>0</v>
      </c>
      <c r="BW152" s="91"/>
      <c r="BX152" s="91"/>
      <c r="BY152" s="91"/>
      <c r="BZ152" s="91"/>
      <c r="CA152" s="91"/>
      <c r="CB152" s="91"/>
    </row>
    <row r="153" spans="1:80" x14ac:dyDescent="0.25">
      <c r="A153" s="135"/>
      <c r="B153" s="91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  <c r="BZ153" s="82"/>
      <c r="CA153" s="82"/>
      <c r="CB153" s="82"/>
    </row>
    <row r="154" spans="1:80" x14ac:dyDescent="0.25">
      <c r="A154" s="132" t="s">
        <v>745</v>
      </c>
      <c r="B154" s="133" t="s">
        <v>744</v>
      </c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  <c r="AL154" s="144"/>
      <c r="AM154" s="144"/>
      <c r="AN154" s="144"/>
      <c r="AO154" s="144"/>
      <c r="AP154" s="144"/>
      <c r="AQ154" s="144"/>
      <c r="AR154" s="144"/>
      <c r="AS154" s="144"/>
      <c r="AT154" s="144"/>
      <c r="AU154" s="144"/>
      <c r="AV154" s="144"/>
      <c r="AW154" s="144"/>
      <c r="AX154" s="144"/>
      <c r="AY154" s="144"/>
      <c r="AZ154" s="144"/>
      <c r="BA154" s="144"/>
      <c r="BB154" s="144"/>
      <c r="BC154" s="144"/>
      <c r="BD154" s="144"/>
      <c r="BE154" s="144"/>
      <c r="BF154" s="144"/>
      <c r="BG154" s="144"/>
      <c r="BH154" s="144"/>
      <c r="BI154" s="144"/>
      <c r="BJ154" s="144"/>
      <c r="BK154" s="144"/>
      <c r="BL154" s="144"/>
      <c r="BM154" s="144"/>
      <c r="BN154" s="144"/>
      <c r="BO154" s="144"/>
      <c r="BP154" s="144"/>
      <c r="BQ154" s="144"/>
      <c r="BR154" s="144"/>
      <c r="BS154" s="144"/>
      <c r="BT154" s="144"/>
      <c r="BU154" s="144"/>
      <c r="BV154" s="144"/>
      <c r="BW154" s="144"/>
      <c r="BX154" s="144"/>
      <c r="BY154" s="144"/>
      <c r="BZ154" s="144"/>
      <c r="CA154" s="144"/>
      <c r="CB154" s="144"/>
    </row>
    <row r="155" spans="1:80" x14ac:dyDescent="0.25">
      <c r="A155" s="135" t="s">
        <v>701</v>
      </c>
      <c r="B155" s="91"/>
      <c r="C155" s="91">
        <v>-802913.71</v>
      </c>
      <c r="D155" s="91">
        <v>-806405.42</v>
      </c>
      <c r="E155" s="91">
        <v>-809897.14</v>
      </c>
      <c r="F155" s="91">
        <v>-813388.85</v>
      </c>
      <c r="G155" s="91">
        <v>-816880.57</v>
      </c>
      <c r="H155" s="91">
        <v>-820372.28</v>
      </c>
      <c r="I155" s="91">
        <v>-823864</v>
      </c>
      <c r="J155" s="91">
        <v>-827355.71</v>
      </c>
      <c r="K155" s="91">
        <v>-830847.43</v>
      </c>
      <c r="L155" s="91">
        <v>-834339.14</v>
      </c>
      <c r="M155" s="91">
        <v>-837830.86</v>
      </c>
      <c r="N155" s="91">
        <v>-841322.57</v>
      </c>
      <c r="O155" s="91">
        <v>-844814.29</v>
      </c>
      <c r="P155" s="91">
        <v>-848306.01</v>
      </c>
      <c r="Q155" s="91">
        <v>-851797.73</v>
      </c>
      <c r="R155" s="91">
        <v>-855289.45</v>
      </c>
      <c r="S155" s="91">
        <v>-858781.17</v>
      </c>
      <c r="T155" s="91">
        <v>-862272.89</v>
      </c>
      <c r="U155" s="91">
        <v>-865764.61</v>
      </c>
      <c r="V155" s="91">
        <v>-869256.33</v>
      </c>
      <c r="W155" s="91">
        <v>-872748.05</v>
      </c>
      <c r="X155" s="91">
        <v>-876239.77</v>
      </c>
      <c r="Y155" s="91">
        <v>-879731.49</v>
      </c>
      <c r="Z155" s="91">
        <v>-883223.21</v>
      </c>
      <c r="AA155" s="91">
        <v>-886714.93</v>
      </c>
      <c r="AB155" s="91">
        <v>-890206.65</v>
      </c>
      <c r="AC155" s="91">
        <v>-893698.37</v>
      </c>
      <c r="AD155" s="91">
        <v>-897190.09</v>
      </c>
      <c r="AE155" s="91">
        <v>-900681.81</v>
      </c>
      <c r="AF155" s="91">
        <v>-904173.53</v>
      </c>
      <c r="AG155" s="91">
        <v>-907665.25</v>
      </c>
      <c r="AH155" s="91">
        <v>-911156.97</v>
      </c>
      <c r="AI155" s="91">
        <v>-914648.69</v>
      </c>
      <c r="AJ155" s="91">
        <v>-918140.41</v>
      </c>
      <c r="AK155" s="91">
        <v>-921632.13</v>
      </c>
      <c r="AL155" s="91">
        <v>-925123.85</v>
      </c>
      <c r="AM155" s="91">
        <v>-928615.57</v>
      </c>
      <c r="AN155" s="91">
        <v>-932107.29</v>
      </c>
      <c r="AO155" s="91">
        <v>-935599.01</v>
      </c>
      <c r="AP155" s="91">
        <v>-939090.73</v>
      </c>
      <c r="AQ155" s="91">
        <v>-942582.45</v>
      </c>
      <c r="AR155" s="91">
        <v>-946074.17</v>
      </c>
      <c r="AS155" s="91">
        <v>-949565.89</v>
      </c>
      <c r="AT155" s="91">
        <v>-953057.61</v>
      </c>
      <c r="AU155" s="91">
        <v>-956549.33</v>
      </c>
      <c r="AV155" s="91">
        <v>-960040.88</v>
      </c>
      <c r="AW155" s="91">
        <v>-960040.88</v>
      </c>
      <c r="AX155" s="91">
        <v>-960040.88</v>
      </c>
      <c r="AY155" s="91">
        <v>-960040.88</v>
      </c>
      <c r="AZ155" s="91">
        <v>-960040.88</v>
      </c>
      <c r="BA155" s="91">
        <v>-960040.88</v>
      </c>
      <c r="BB155" s="91">
        <v>-960040.88</v>
      </c>
      <c r="BC155" s="91">
        <v>-960040.88</v>
      </c>
      <c r="BD155" s="91">
        <v>-960040.88</v>
      </c>
      <c r="BE155" s="91">
        <v>-960040.88</v>
      </c>
      <c r="BF155" s="91">
        <v>-960040.88</v>
      </c>
      <c r="BG155" s="91">
        <v>-960040.88</v>
      </c>
      <c r="BH155" s="91">
        <v>-960040.88</v>
      </c>
      <c r="BI155" s="91">
        <v>-960040.88</v>
      </c>
      <c r="BJ155" s="91">
        <v>-960040.88</v>
      </c>
      <c r="BK155" s="91">
        <v>-960040.88</v>
      </c>
      <c r="BL155" s="91">
        <v>-960040.88</v>
      </c>
      <c r="BM155" s="91">
        <v>-960040.88</v>
      </c>
      <c r="BN155" s="91">
        <v>-960040.88</v>
      </c>
      <c r="BO155" s="91">
        <v>-960040.88</v>
      </c>
      <c r="BP155" s="91">
        <v>-960040.88</v>
      </c>
      <c r="BQ155" s="91">
        <v>-960040.88</v>
      </c>
      <c r="BR155" s="91">
        <v>-960040.88</v>
      </c>
      <c r="BS155" s="91">
        <v>-960040.88</v>
      </c>
      <c r="BT155" s="91">
        <v>-960040.88</v>
      </c>
      <c r="BU155" s="91">
        <v>-960040.88</v>
      </c>
      <c r="BV155" s="91">
        <v>-960040.88</v>
      </c>
      <c r="BW155" s="91"/>
      <c r="BX155" s="91"/>
      <c r="BY155" s="91"/>
      <c r="BZ155" s="91"/>
      <c r="CA155" s="91"/>
      <c r="CB155" s="91"/>
    </row>
    <row r="156" spans="1:80" x14ac:dyDescent="0.25">
      <c r="A156" s="141" t="s">
        <v>742</v>
      </c>
      <c r="B156" s="91"/>
      <c r="C156" s="91">
        <v>-3491.71</v>
      </c>
      <c r="D156" s="91">
        <v>-3491.72</v>
      </c>
      <c r="E156" s="91">
        <v>-3491.71</v>
      </c>
      <c r="F156" s="91">
        <v>-3491.7200000000003</v>
      </c>
      <c r="G156" s="91">
        <v>-3491.71</v>
      </c>
      <c r="H156" s="91">
        <v>-3491.7200000000003</v>
      </c>
      <c r="I156" s="91">
        <v>-3491.71</v>
      </c>
      <c r="J156" s="91">
        <v>-3491.7200000000003</v>
      </c>
      <c r="K156" s="91">
        <v>-3491.71</v>
      </c>
      <c r="L156" s="91">
        <v>-3491.7200000000003</v>
      </c>
      <c r="M156" s="91">
        <v>-3491.71</v>
      </c>
      <c r="N156" s="91">
        <v>-3491.7200000000003</v>
      </c>
      <c r="O156" s="91">
        <v>-3491.72</v>
      </c>
      <c r="P156" s="91">
        <v>-3491.72</v>
      </c>
      <c r="Q156" s="91">
        <v>-3491.72</v>
      </c>
      <c r="R156" s="91">
        <v>-3491.72</v>
      </c>
      <c r="S156" s="91">
        <v>-3491.72</v>
      </c>
      <c r="T156" s="91">
        <v>-3491.72</v>
      </c>
      <c r="U156" s="91">
        <v>-3491.72</v>
      </c>
      <c r="V156" s="91">
        <v>-3491.72</v>
      </c>
      <c r="W156" s="91">
        <v>-3491.72</v>
      </c>
      <c r="X156" s="91">
        <v>-3491.72</v>
      </c>
      <c r="Y156" s="91">
        <v>-3491.72</v>
      </c>
      <c r="Z156" s="91">
        <v>-3491.72</v>
      </c>
      <c r="AA156" s="91">
        <v>-3491.72</v>
      </c>
      <c r="AB156" s="91">
        <v>-3491.72</v>
      </c>
      <c r="AC156" s="91">
        <v>-3491.72</v>
      </c>
      <c r="AD156" s="91">
        <v>-3491.72</v>
      </c>
      <c r="AE156" s="91">
        <v>-3491.72</v>
      </c>
      <c r="AF156" s="91">
        <v>-3491.72</v>
      </c>
      <c r="AG156" s="91">
        <v>-3491.72</v>
      </c>
      <c r="AH156" s="91">
        <v>-3491.72</v>
      </c>
      <c r="AI156" s="91">
        <v>-3491.72</v>
      </c>
      <c r="AJ156" s="91">
        <v>-3491.72</v>
      </c>
      <c r="AK156" s="91">
        <v>-3491.72</v>
      </c>
      <c r="AL156" s="91">
        <v>-3491.72</v>
      </c>
      <c r="AM156" s="91">
        <v>-3491.72</v>
      </c>
      <c r="AN156" s="91">
        <v>-3491.72</v>
      </c>
      <c r="AO156" s="91">
        <v>-3491.72</v>
      </c>
      <c r="AP156" s="91">
        <v>-3491.72</v>
      </c>
      <c r="AQ156" s="91">
        <v>-3491.72</v>
      </c>
      <c r="AR156" s="91">
        <v>-3491.72</v>
      </c>
      <c r="AS156" s="91">
        <v>-3491.72</v>
      </c>
      <c r="AT156" s="91">
        <v>-3491.72</v>
      </c>
      <c r="AU156" s="91">
        <v>-3491.5500000016764</v>
      </c>
      <c r="AV156" s="91">
        <v>0</v>
      </c>
      <c r="AW156" s="91">
        <v>0</v>
      </c>
      <c r="AX156" s="91">
        <v>0</v>
      </c>
      <c r="AY156" s="91">
        <v>0</v>
      </c>
      <c r="AZ156" s="91">
        <v>0</v>
      </c>
      <c r="BA156" s="91">
        <v>0</v>
      </c>
      <c r="BB156" s="91">
        <v>0</v>
      </c>
      <c r="BC156" s="91">
        <v>0</v>
      </c>
      <c r="BD156" s="91">
        <v>0</v>
      </c>
      <c r="BE156" s="91">
        <v>0</v>
      </c>
      <c r="BF156" s="91">
        <v>0</v>
      </c>
      <c r="BG156" s="91">
        <v>0</v>
      </c>
      <c r="BH156" s="91">
        <v>0</v>
      </c>
      <c r="BI156" s="91">
        <v>0</v>
      </c>
      <c r="BJ156" s="91">
        <v>0</v>
      </c>
      <c r="BK156" s="91">
        <v>0</v>
      </c>
      <c r="BL156" s="91">
        <v>0</v>
      </c>
      <c r="BM156" s="91">
        <v>0</v>
      </c>
      <c r="BN156" s="91">
        <v>0</v>
      </c>
      <c r="BO156" s="91">
        <v>0</v>
      </c>
      <c r="BP156" s="91">
        <v>0</v>
      </c>
      <c r="BQ156" s="91">
        <v>0</v>
      </c>
      <c r="BR156" s="91">
        <v>0</v>
      </c>
      <c r="BS156" s="91">
        <v>0</v>
      </c>
      <c r="BT156" s="91">
        <v>0</v>
      </c>
      <c r="BU156" s="91">
        <v>0</v>
      </c>
      <c r="BV156" s="91">
        <v>0</v>
      </c>
      <c r="BW156" s="91">
        <v>-41900.58</v>
      </c>
      <c r="BX156" s="91">
        <v>-41900.640000000007</v>
      </c>
      <c r="BY156" s="91">
        <v>-41900.640000000007</v>
      </c>
      <c r="BZ156" s="91">
        <v>-31425.310000001678</v>
      </c>
      <c r="CA156" s="91">
        <v>0</v>
      </c>
      <c r="CB156" s="91">
        <v>0</v>
      </c>
    </row>
    <row r="157" spans="1:80" x14ac:dyDescent="0.25">
      <c r="A157" s="135" t="s">
        <v>644</v>
      </c>
      <c r="B157" s="91"/>
      <c r="C157" s="169">
        <v>0</v>
      </c>
      <c r="D157" s="169">
        <v>0</v>
      </c>
      <c r="E157" s="169">
        <v>0</v>
      </c>
      <c r="F157" s="169">
        <v>0</v>
      </c>
      <c r="G157" s="169">
        <v>0</v>
      </c>
      <c r="H157" s="169">
        <v>0</v>
      </c>
      <c r="I157" s="169">
        <v>0</v>
      </c>
      <c r="J157" s="169">
        <v>0</v>
      </c>
      <c r="K157" s="169">
        <v>0</v>
      </c>
      <c r="L157" s="169">
        <v>0</v>
      </c>
      <c r="M157" s="169">
        <v>0</v>
      </c>
      <c r="N157" s="169">
        <v>0</v>
      </c>
      <c r="O157" s="169">
        <v>0</v>
      </c>
      <c r="P157" s="169">
        <v>0</v>
      </c>
      <c r="Q157" s="169">
        <v>0</v>
      </c>
      <c r="R157" s="169">
        <v>0</v>
      </c>
      <c r="S157" s="169">
        <v>0</v>
      </c>
      <c r="T157" s="169">
        <v>0</v>
      </c>
      <c r="U157" s="169">
        <v>0</v>
      </c>
      <c r="V157" s="169">
        <v>0</v>
      </c>
      <c r="W157" s="169">
        <v>0</v>
      </c>
      <c r="X157" s="169">
        <v>0</v>
      </c>
      <c r="Y157" s="169">
        <v>0</v>
      </c>
      <c r="Z157" s="169">
        <v>0</v>
      </c>
      <c r="AA157" s="169">
        <v>0</v>
      </c>
      <c r="AB157" s="169">
        <v>0</v>
      </c>
      <c r="AC157" s="169">
        <v>0</v>
      </c>
      <c r="AD157" s="169">
        <v>0</v>
      </c>
      <c r="AE157" s="169">
        <v>0</v>
      </c>
      <c r="AF157" s="169">
        <v>0</v>
      </c>
      <c r="AG157" s="169">
        <v>0</v>
      </c>
      <c r="AH157" s="169">
        <v>0</v>
      </c>
      <c r="AI157" s="169">
        <v>0</v>
      </c>
      <c r="AJ157" s="169">
        <v>0</v>
      </c>
      <c r="AK157" s="169">
        <v>0</v>
      </c>
      <c r="AL157" s="169">
        <v>0</v>
      </c>
      <c r="AM157" s="169">
        <v>0</v>
      </c>
      <c r="AN157" s="169">
        <v>0</v>
      </c>
      <c r="AO157" s="169">
        <v>0</v>
      </c>
      <c r="AP157" s="169">
        <v>0</v>
      </c>
      <c r="AQ157" s="169">
        <v>0</v>
      </c>
      <c r="AR157" s="169">
        <v>0</v>
      </c>
      <c r="AS157" s="169">
        <v>0</v>
      </c>
      <c r="AT157" s="169">
        <v>0</v>
      </c>
      <c r="AU157" s="169">
        <v>0</v>
      </c>
      <c r="AV157" s="169">
        <v>0</v>
      </c>
      <c r="AW157" s="169">
        <v>0</v>
      </c>
      <c r="AX157" s="169">
        <v>0</v>
      </c>
      <c r="AY157" s="169">
        <v>0</v>
      </c>
      <c r="AZ157" s="169">
        <v>0</v>
      </c>
      <c r="BA157" s="169">
        <v>0</v>
      </c>
      <c r="BB157" s="169">
        <v>0</v>
      </c>
      <c r="BC157" s="169">
        <v>0</v>
      </c>
      <c r="BD157" s="169">
        <v>0</v>
      </c>
      <c r="BE157" s="169">
        <v>0</v>
      </c>
      <c r="BF157" s="169">
        <v>0</v>
      </c>
      <c r="BG157" s="169">
        <v>0</v>
      </c>
      <c r="BH157" s="169">
        <v>0</v>
      </c>
      <c r="BI157" s="169">
        <v>0</v>
      </c>
      <c r="BJ157" s="169">
        <v>0</v>
      </c>
      <c r="BK157" s="169">
        <v>0</v>
      </c>
      <c r="BL157" s="169">
        <v>0</v>
      </c>
      <c r="BM157" s="169">
        <v>0</v>
      </c>
      <c r="BN157" s="169">
        <v>0</v>
      </c>
      <c r="BO157" s="169">
        <v>0</v>
      </c>
      <c r="BP157" s="169">
        <v>0</v>
      </c>
      <c r="BQ157" s="169">
        <v>0</v>
      </c>
      <c r="BR157" s="169">
        <v>0</v>
      </c>
      <c r="BS157" s="169">
        <v>0</v>
      </c>
      <c r="BT157" s="169">
        <v>0</v>
      </c>
      <c r="BU157" s="169">
        <v>0</v>
      </c>
      <c r="BV157" s="169">
        <v>0</v>
      </c>
      <c r="BW157" s="91">
        <v>0</v>
      </c>
      <c r="BX157" s="91">
        <v>0</v>
      </c>
      <c r="BY157" s="91">
        <v>0</v>
      </c>
      <c r="BZ157" s="91">
        <v>0</v>
      </c>
      <c r="CA157" s="91">
        <v>0</v>
      </c>
      <c r="CB157" s="91">
        <v>0</v>
      </c>
    </row>
    <row r="158" spans="1:80" x14ac:dyDescent="0.25">
      <c r="A158" s="136" t="s">
        <v>641</v>
      </c>
      <c r="B158" s="137"/>
      <c r="C158" s="137"/>
      <c r="D158" s="137"/>
      <c r="E158" s="137"/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J158" s="137"/>
      <c r="AK158" s="137"/>
      <c r="AL158" s="137"/>
      <c r="AM158" s="137"/>
      <c r="AN158" s="137"/>
      <c r="AO158" s="137"/>
      <c r="AP158" s="137"/>
      <c r="AQ158" s="137"/>
      <c r="AR158" s="137"/>
      <c r="AS158" s="137"/>
      <c r="AT158" s="137"/>
      <c r="AU158" s="137"/>
      <c r="AV158" s="137"/>
      <c r="AW158" s="137"/>
      <c r="AX158" s="137"/>
      <c r="AY158" s="137"/>
      <c r="AZ158" s="137"/>
      <c r="BA158" s="137"/>
      <c r="BB158" s="137"/>
      <c r="BC158" s="137"/>
      <c r="BD158" s="137"/>
      <c r="BE158" s="137"/>
      <c r="BF158" s="137"/>
      <c r="BG158" s="137"/>
      <c r="BH158" s="137"/>
      <c r="BI158" s="137"/>
      <c r="BJ158" s="137"/>
      <c r="BK158" s="137"/>
      <c r="BL158" s="137"/>
      <c r="BM158" s="137"/>
      <c r="BN158" s="137"/>
      <c r="BO158" s="137"/>
      <c r="BP158" s="137"/>
      <c r="BQ158" s="137"/>
      <c r="BR158" s="137"/>
      <c r="BS158" s="137"/>
      <c r="BT158" s="137"/>
      <c r="BU158" s="137"/>
      <c r="BV158" s="137"/>
      <c r="BW158" s="91">
        <v>0</v>
      </c>
      <c r="BX158" s="91">
        <v>0</v>
      </c>
      <c r="BY158" s="91">
        <v>0</v>
      </c>
      <c r="BZ158" s="91">
        <v>0</v>
      </c>
      <c r="CA158" s="91">
        <v>0</v>
      </c>
      <c r="CB158" s="91">
        <v>0</v>
      </c>
    </row>
    <row r="159" spans="1:80" x14ac:dyDescent="0.25">
      <c r="A159" s="135" t="s">
        <v>314</v>
      </c>
      <c r="B159" s="170">
        <v>-802913.71</v>
      </c>
      <c r="C159" s="140">
        <v>-806405.42</v>
      </c>
      <c r="D159" s="140">
        <v>-809897.14</v>
      </c>
      <c r="E159" s="140">
        <v>-813388.85</v>
      </c>
      <c r="F159" s="140">
        <v>-816880.57</v>
      </c>
      <c r="G159" s="140">
        <v>-820372.28</v>
      </c>
      <c r="H159" s="140">
        <v>-823864</v>
      </c>
      <c r="I159" s="140">
        <v>-827355.71</v>
      </c>
      <c r="J159" s="140">
        <v>-830847.43</v>
      </c>
      <c r="K159" s="140">
        <v>-834339.14</v>
      </c>
      <c r="L159" s="140">
        <v>-837830.86</v>
      </c>
      <c r="M159" s="140">
        <v>-841322.57</v>
      </c>
      <c r="N159" s="140">
        <v>-844814.29</v>
      </c>
      <c r="O159" s="140">
        <v>-848306.01</v>
      </c>
      <c r="P159" s="140">
        <v>-851797.73</v>
      </c>
      <c r="Q159" s="140">
        <v>-855289.45</v>
      </c>
      <c r="R159" s="140">
        <v>-858781.17</v>
      </c>
      <c r="S159" s="140">
        <v>-862272.89</v>
      </c>
      <c r="T159" s="140">
        <v>-865764.61</v>
      </c>
      <c r="U159" s="140">
        <v>-869256.33</v>
      </c>
      <c r="V159" s="140">
        <v>-872748.05</v>
      </c>
      <c r="W159" s="140">
        <v>-876239.77</v>
      </c>
      <c r="X159" s="140">
        <v>-879731.49</v>
      </c>
      <c r="Y159" s="140">
        <v>-883223.21</v>
      </c>
      <c r="Z159" s="140">
        <v>-886714.93</v>
      </c>
      <c r="AA159" s="140">
        <v>-890206.65</v>
      </c>
      <c r="AB159" s="140">
        <v>-893698.37</v>
      </c>
      <c r="AC159" s="140">
        <v>-897190.09</v>
      </c>
      <c r="AD159" s="140">
        <v>-900681.81</v>
      </c>
      <c r="AE159" s="140">
        <v>-904173.53</v>
      </c>
      <c r="AF159" s="140">
        <v>-907665.25</v>
      </c>
      <c r="AG159" s="140">
        <v>-911156.97</v>
      </c>
      <c r="AH159" s="140">
        <v>-914648.69</v>
      </c>
      <c r="AI159" s="140">
        <v>-918140.41</v>
      </c>
      <c r="AJ159" s="140">
        <v>-921632.13</v>
      </c>
      <c r="AK159" s="140">
        <v>-925123.85</v>
      </c>
      <c r="AL159" s="140">
        <v>-928615.57</v>
      </c>
      <c r="AM159" s="140">
        <v>-932107.29</v>
      </c>
      <c r="AN159" s="140">
        <v>-935599.01</v>
      </c>
      <c r="AO159" s="140">
        <v>-939090.73</v>
      </c>
      <c r="AP159" s="140">
        <v>-942582.45</v>
      </c>
      <c r="AQ159" s="140">
        <v>-946074.17</v>
      </c>
      <c r="AR159" s="140">
        <v>-949565.89</v>
      </c>
      <c r="AS159" s="140">
        <v>-953057.61</v>
      </c>
      <c r="AT159" s="140">
        <v>-956549.33</v>
      </c>
      <c r="AU159" s="140">
        <v>-960040.88</v>
      </c>
      <c r="AV159" s="140">
        <v>-960040.88</v>
      </c>
      <c r="AW159" s="140">
        <v>-960040.88</v>
      </c>
      <c r="AX159" s="140">
        <v>-960040.88</v>
      </c>
      <c r="AY159" s="140">
        <v>-960040.88</v>
      </c>
      <c r="AZ159" s="140">
        <v>-960040.88</v>
      </c>
      <c r="BA159" s="140">
        <v>-960040.88</v>
      </c>
      <c r="BB159" s="140">
        <v>-960040.88</v>
      </c>
      <c r="BC159" s="140">
        <v>-960040.88</v>
      </c>
      <c r="BD159" s="140">
        <v>-960040.88</v>
      </c>
      <c r="BE159" s="140">
        <v>-960040.88</v>
      </c>
      <c r="BF159" s="140">
        <v>-960040.88</v>
      </c>
      <c r="BG159" s="140">
        <v>-960040.88</v>
      </c>
      <c r="BH159" s="140">
        <v>-960040.88</v>
      </c>
      <c r="BI159" s="140">
        <v>-960040.88</v>
      </c>
      <c r="BJ159" s="140">
        <v>-960040.88</v>
      </c>
      <c r="BK159" s="140">
        <v>-960040.88</v>
      </c>
      <c r="BL159" s="140">
        <v>-960040.88</v>
      </c>
      <c r="BM159" s="140">
        <v>-960040.88</v>
      </c>
      <c r="BN159" s="140">
        <v>-960040.88</v>
      </c>
      <c r="BO159" s="140">
        <v>-960040.88</v>
      </c>
      <c r="BP159" s="140">
        <v>-960040.88</v>
      </c>
      <c r="BQ159" s="140">
        <v>-960040.88</v>
      </c>
      <c r="BR159" s="140">
        <v>-960040.88</v>
      </c>
      <c r="BS159" s="140">
        <v>-960040.88</v>
      </c>
      <c r="BT159" s="140">
        <v>-960040.88</v>
      </c>
      <c r="BU159" s="140">
        <v>-960040.88</v>
      </c>
      <c r="BV159" s="140">
        <v>-960040.88</v>
      </c>
      <c r="BW159" s="140">
        <v>-41900.58</v>
      </c>
      <c r="BX159" s="140">
        <v>-41900.639999999999</v>
      </c>
      <c r="BY159" s="140">
        <v>-41900.639999999999</v>
      </c>
      <c r="BZ159" s="140">
        <v>-31425.31</v>
      </c>
      <c r="CA159" s="140">
        <v>0</v>
      </c>
      <c r="CB159" s="140">
        <v>0</v>
      </c>
    </row>
    <row r="160" spans="1:80" x14ac:dyDescent="0.25">
      <c r="A160" s="135" t="s">
        <v>703</v>
      </c>
      <c r="B160" s="91">
        <v>0</v>
      </c>
      <c r="C160" s="91">
        <v>0</v>
      </c>
      <c r="D160" s="91">
        <v>0</v>
      </c>
      <c r="E160" s="91">
        <v>0</v>
      </c>
      <c r="F160" s="91">
        <v>0</v>
      </c>
      <c r="G160" s="91">
        <v>0</v>
      </c>
      <c r="H160" s="91">
        <v>0</v>
      </c>
      <c r="I160" s="91">
        <v>0</v>
      </c>
      <c r="J160" s="91">
        <v>0</v>
      </c>
      <c r="K160" s="91">
        <v>0</v>
      </c>
      <c r="L160" s="91">
        <v>0</v>
      </c>
      <c r="M160" s="91">
        <v>0</v>
      </c>
      <c r="N160" s="91">
        <v>0</v>
      </c>
      <c r="O160" s="91">
        <v>0</v>
      </c>
      <c r="P160" s="91">
        <v>0</v>
      </c>
      <c r="Q160" s="91">
        <v>0</v>
      </c>
      <c r="R160" s="91">
        <v>0</v>
      </c>
      <c r="S160" s="91">
        <v>0</v>
      </c>
      <c r="T160" s="91">
        <v>0</v>
      </c>
      <c r="U160" s="91">
        <v>0</v>
      </c>
      <c r="V160" s="91">
        <v>0</v>
      </c>
      <c r="W160" s="91">
        <v>0</v>
      </c>
      <c r="X160" s="91">
        <v>0</v>
      </c>
      <c r="Y160" s="91">
        <v>0</v>
      </c>
      <c r="Z160" s="91">
        <v>0</v>
      </c>
      <c r="AA160" s="91">
        <v>0</v>
      </c>
      <c r="AB160" s="91">
        <v>0</v>
      </c>
      <c r="AC160" s="91">
        <v>0</v>
      </c>
      <c r="AD160" s="91">
        <v>0</v>
      </c>
      <c r="AE160" s="91">
        <v>0</v>
      </c>
      <c r="AF160" s="91">
        <v>0</v>
      </c>
      <c r="AG160" s="91">
        <v>0</v>
      </c>
      <c r="AH160" s="91">
        <v>0</v>
      </c>
      <c r="AI160" s="91">
        <v>0</v>
      </c>
      <c r="AJ160" s="91">
        <v>0</v>
      </c>
      <c r="AK160" s="91">
        <v>0</v>
      </c>
      <c r="AL160" s="91">
        <v>0</v>
      </c>
      <c r="AM160" s="91">
        <v>0</v>
      </c>
      <c r="AN160" s="91">
        <v>0</v>
      </c>
      <c r="AO160" s="91">
        <v>0</v>
      </c>
      <c r="AP160" s="91">
        <v>0</v>
      </c>
      <c r="AQ160" s="91">
        <v>0</v>
      </c>
      <c r="AR160" s="91">
        <v>0</v>
      </c>
      <c r="AS160" s="91">
        <v>0</v>
      </c>
      <c r="AT160" s="91">
        <v>0</v>
      </c>
      <c r="AU160" s="91">
        <v>0</v>
      </c>
      <c r="AV160" s="91">
        <v>0</v>
      </c>
      <c r="AW160" s="91">
        <v>0</v>
      </c>
      <c r="AX160" s="91">
        <v>0</v>
      </c>
      <c r="AY160" s="91">
        <v>0</v>
      </c>
      <c r="AZ160" s="91">
        <v>0</v>
      </c>
      <c r="BA160" s="91">
        <v>0</v>
      </c>
      <c r="BB160" s="91">
        <v>0</v>
      </c>
      <c r="BC160" s="91">
        <v>0</v>
      </c>
      <c r="BD160" s="91">
        <v>0</v>
      </c>
      <c r="BE160" s="91">
        <v>0</v>
      </c>
      <c r="BF160" s="91">
        <v>0</v>
      </c>
      <c r="BG160" s="91">
        <v>0</v>
      </c>
      <c r="BH160" s="91">
        <v>0</v>
      </c>
      <c r="BI160" s="91">
        <v>0</v>
      </c>
      <c r="BJ160" s="91">
        <v>0</v>
      </c>
      <c r="BK160" s="91">
        <v>0</v>
      </c>
      <c r="BL160" s="91">
        <v>0</v>
      </c>
      <c r="BM160" s="91">
        <v>0</v>
      </c>
      <c r="BN160" s="91">
        <v>0</v>
      </c>
      <c r="BO160" s="91">
        <v>0</v>
      </c>
      <c r="BP160" s="91">
        <v>0</v>
      </c>
      <c r="BQ160" s="91">
        <v>0</v>
      </c>
      <c r="BR160" s="91">
        <v>0</v>
      </c>
      <c r="BS160" s="91">
        <v>0</v>
      </c>
      <c r="BT160" s="91">
        <v>0</v>
      </c>
      <c r="BU160" s="91">
        <v>0</v>
      </c>
      <c r="BV160" s="91">
        <v>0</v>
      </c>
      <c r="BW160" s="91"/>
      <c r="BX160" s="91"/>
      <c r="BY160" s="91"/>
      <c r="BZ160" s="91"/>
      <c r="CA160" s="91"/>
      <c r="CB160" s="91"/>
    </row>
    <row r="161" spans="1:80" x14ac:dyDescent="0.25">
      <c r="A161" s="135"/>
      <c r="B161" s="91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  <c r="AR161" s="82"/>
      <c r="AS161" s="82"/>
      <c r="AT161" s="82"/>
      <c r="AU161" s="82"/>
      <c r="AV161" s="82"/>
      <c r="AW161" s="82"/>
      <c r="AX161" s="82"/>
      <c r="AY161" s="82"/>
      <c r="AZ161" s="82"/>
      <c r="BA161" s="82"/>
      <c r="BB161" s="82"/>
      <c r="BC161" s="82"/>
      <c r="BD161" s="82"/>
      <c r="BE161" s="82"/>
      <c r="BF161" s="82"/>
      <c r="BG161" s="82"/>
      <c r="BH161" s="82"/>
      <c r="BI161" s="82"/>
      <c r="BJ161" s="82"/>
      <c r="BK161" s="82"/>
      <c r="BL161" s="82"/>
      <c r="BM161" s="82"/>
      <c r="BN161" s="82"/>
      <c r="BO161" s="82"/>
      <c r="BP161" s="82"/>
      <c r="BQ161" s="82"/>
      <c r="BR161" s="82"/>
      <c r="BS161" s="82"/>
      <c r="BT161" s="82"/>
      <c r="BU161" s="82"/>
      <c r="BV161" s="82"/>
      <c r="BW161" s="82"/>
      <c r="BX161" s="82"/>
      <c r="BY161" s="82"/>
      <c r="BZ161" s="82"/>
      <c r="CA161" s="82"/>
      <c r="CB161" s="82"/>
    </row>
    <row r="162" spans="1:80" x14ac:dyDescent="0.25">
      <c r="A162" s="132" t="s">
        <v>746</v>
      </c>
      <c r="B162" s="133" t="s">
        <v>747</v>
      </c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  <c r="AO162" s="144"/>
      <c r="AP162" s="144"/>
      <c r="AQ162" s="144"/>
      <c r="AR162" s="144"/>
      <c r="AS162" s="144"/>
      <c r="AT162" s="144"/>
      <c r="AU162" s="144"/>
      <c r="AV162" s="144"/>
      <c r="AW162" s="144"/>
      <c r="AX162" s="144"/>
      <c r="AY162" s="144"/>
      <c r="AZ162" s="144"/>
      <c r="BA162" s="144"/>
      <c r="BB162" s="144"/>
      <c r="BC162" s="144"/>
      <c r="BD162" s="144"/>
      <c r="BE162" s="144"/>
      <c r="BF162" s="144"/>
      <c r="BG162" s="144"/>
      <c r="BH162" s="144"/>
      <c r="BI162" s="144"/>
      <c r="BJ162" s="144"/>
      <c r="BK162" s="144"/>
      <c r="BL162" s="144"/>
      <c r="BM162" s="144"/>
      <c r="BN162" s="144"/>
      <c r="BO162" s="144"/>
      <c r="BP162" s="144"/>
      <c r="BQ162" s="144"/>
      <c r="BR162" s="144"/>
      <c r="BS162" s="144"/>
      <c r="BT162" s="144"/>
      <c r="BU162" s="144"/>
      <c r="BV162" s="144"/>
      <c r="BW162" s="144"/>
      <c r="BX162" s="144"/>
      <c r="BY162" s="144"/>
      <c r="BZ162" s="144"/>
      <c r="CA162" s="144"/>
      <c r="CB162" s="144"/>
    </row>
    <row r="163" spans="1:80" x14ac:dyDescent="0.25">
      <c r="A163" s="135" t="s">
        <v>701</v>
      </c>
      <c r="B163" s="91"/>
      <c r="C163" s="91">
        <v>341971.88</v>
      </c>
      <c r="D163" s="91">
        <v>341971.88</v>
      </c>
      <c r="E163" s="91">
        <v>341971.88</v>
      </c>
      <c r="F163" s="91">
        <v>341971.88</v>
      </c>
      <c r="G163" s="91">
        <v>341971.88</v>
      </c>
      <c r="H163" s="91">
        <v>341971.88</v>
      </c>
      <c r="I163" s="91">
        <v>341971.88</v>
      </c>
      <c r="J163" s="91">
        <v>341971.88</v>
      </c>
      <c r="K163" s="91">
        <v>341971.88</v>
      </c>
      <c r="L163" s="91">
        <v>341971.88</v>
      </c>
      <c r="M163" s="91">
        <v>341971.88</v>
      </c>
      <c r="N163" s="91">
        <v>341971.88</v>
      </c>
      <c r="O163" s="91">
        <v>341971.88</v>
      </c>
      <c r="P163" s="91">
        <v>341971.88</v>
      </c>
      <c r="Q163" s="91">
        <v>341971.88</v>
      </c>
      <c r="R163" s="91">
        <v>341971.88</v>
      </c>
      <c r="S163" s="91">
        <v>341971.88</v>
      </c>
      <c r="T163" s="91">
        <v>341971.88</v>
      </c>
      <c r="U163" s="91">
        <v>341971.88</v>
      </c>
      <c r="V163" s="91">
        <v>341971.88</v>
      </c>
      <c r="W163" s="91">
        <v>341971.88</v>
      </c>
      <c r="X163" s="91">
        <v>341971.88</v>
      </c>
      <c r="Y163" s="91">
        <v>341971.88</v>
      </c>
      <c r="Z163" s="91">
        <v>341971.88</v>
      </c>
      <c r="AA163" s="91">
        <v>341971.88</v>
      </c>
      <c r="AB163" s="91">
        <v>341971.88</v>
      </c>
      <c r="AC163" s="91">
        <v>341971.88</v>
      </c>
      <c r="AD163" s="91">
        <v>341971.88</v>
      </c>
      <c r="AE163" s="91">
        <v>341971.88</v>
      </c>
      <c r="AF163" s="91">
        <v>341971.88</v>
      </c>
      <c r="AG163" s="91">
        <v>341971.88</v>
      </c>
      <c r="AH163" s="91">
        <v>341971.88</v>
      </c>
      <c r="AI163" s="91">
        <v>341971.88</v>
      </c>
      <c r="AJ163" s="91">
        <v>341971.88</v>
      </c>
      <c r="AK163" s="91">
        <v>341971.88</v>
      </c>
      <c r="AL163" s="91">
        <v>341971.88</v>
      </c>
      <c r="AM163" s="91">
        <v>341971.88</v>
      </c>
      <c r="AN163" s="91">
        <v>341971.88</v>
      </c>
      <c r="AO163" s="91">
        <v>341971.88</v>
      </c>
      <c r="AP163" s="91">
        <v>341971.88</v>
      </c>
      <c r="AQ163" s="91">
        <v>341971.88</v>
      </c>
      <c r="AR163" s="91">
        <v>341971.88</v>
      </c>
      <c r="AS163" s="91">
        <v>341971.88</v>
      </c>
      <c r="AT163" s="91">
        <v>341971.88</v>
      </c>
      <c r="AU163" s="91">
        <v>341971.88</v>
      </c>
      <c r="AV163" s="91">
        <v>341971.88</v>
      </c>
      <c r="AW163" s="91">
        <v>341971.88</v>
      </c>
      <c r="AX163" s="91">
        <v>341971.88</v>
      </c>
      <c r="AY163" s="91">
        <v>341971.88</v>
      </c>
      <c r="AZ163" s="91">
        <v>341971.88</v>
      </c>
      <c r="BA163" s="91">
        <v>341971.88</v>
      </c>
      <c r="BB163" s="91">
        <v>341971.88</v>
      </c>
      <c r="BC163" s="91">
        <v>341971.88</v>
      </c>
      <c r="BD163" s="91">
        <v>341971.88</v>
      </c>
      <c r="BE163" s="91">
        <v>341971.88</v>
      </c>
      <c r="BF163" s="91">
        <v>341971.88</v>
      </c>
      <c r="BG163" s="91">
        <v>341971.88</v>
      </c>
      <c r="BH163" s="91">
        <v>341971.88</v>
      </c>
      <c r="BI163" s="91">
        <v>341971.88</v>
      </c>
      <c r="BJ163" s="91">
        <v>341971.88</v>
      </c>
      <c r="BK163" s="91">
        <v>341971.88</v>
      </c>
      <c r="BL163" s="91">
        <v>341971.88</v>
      </c>
      <c r="BM163" s="91">
        <v>341971.88</v>
      </c>
      <c r="BN163" s="91">
        <v>341971.88</v>
      </c>
      <c r="BO163" s="91">
        <v>341971.88</v>
      </c>
      <c r="BP163" s="91">
        <v>341971.88</v>
      </c>
      <c r="BQ163" s="91">
        <v>341971.88</v>
      </c>
      <c r="BR163" s="91">
        <v>341971.88</v>
      </c>
      <c r="BS163" s="91">
        <v>341971.88</v>
      </c>
      <c r="BT163" s="91">
        <v>341971.88</v>
      </c>
      <c r="BU163" s="91">
        <v>341971.88</v>
      </c>
      <c r="BV163" s="91">
        <v>341971.88</v>
      </c>
      <c r="BW163" s="91"/>
      <c r="BX163" s="91"/>
      <c r="BY163" s="91"/>
      <c r="BZ163" s="91"/>
      <c r="CA163" s="91"/>
      <c r="CB163" s="91"/>
    </row>
    <row r="164" spans="1:80" x14ac:dyDescent="0.25">
      <c r="A164" s="135" t="s">
        <v>673</v>
      </c>
      <c r="B164" s="91"/>
      <c r="C164" s="91">
        <v>0</v>
      </c>
      <c r="D164" s="91">
        <v>0</v>
      </c>
      <c r="E164" s="91">
        <v>0</v>
      </c>
      <c r="F164" s="91">
        <v>0</v>
      </c>
      <c r="G164" s="91">
        <v>0</v>
      </c>
      <c r="H164" s="91">
        <v>0</v>
      </c>
      <c r="I164" s="91">
        <v>0</v>
      </c>
      <c r="J164" s="91">
        <v>0</v>
      </c>
      <c r="K164" s="91">
        <v>0</v>
      </c>
      <c r="L164" s="91">
        <v>0</v>
      </c>
      <c r="M164" s="91">
        <v>0</v>
      </c>
      <c r="N164" s="91">
        <v>0</v>
      </c>
      <c r="O164" s="91">
        <v>0</v>
      </c>
      <c r="P164" s="91">
        <v>0</v>
      </c>
      <c r="Q164" s="91">
        <v>0</v>
      </c>
      <c r="R164" s="91">
        <v>0</v>
      </c>
      <c r="S164" s="91">
        <v>0</v>
      </c>
      <c r="T164" s="91">
        <v>0</v>
      </c>
      <c r="U164" s="91">
        <v>0</v>
      </c>
      <c r="V164" s="91">
        <v>0</v>
      </c>
      <c r="W164" s="91">
        <v>0</v>
      </c>
      <c r="X164" s="91">
        <v>0</v>
      </c>
      <c r="Y164" s="91">
        <v>0</v>
      </c>
      <c r="Z164" s="91">
        <v>0</v>
      </c>
      <c r="AA164" s="91">
        <v>0</v>
      </c>
      <c r="AB164" s="91">
        <v>0</v>
      </c>
      <c r="AC164" s="91">
        <v>0</v>
      </c>
      <c r="AD164" s="91">
        <v>0</v>
      </c>
      <c r="AE164" s="91">
        <v>0</v>
      </c>
      <c r="AF164" s="91">
        <v>0</v>
      </c>
      <c r="AG164" s="91">
        <v>0</v>
      </c>
      <c r="AH164" s="91">
        <v>0</v>
      </c>
      <c r="AI164" s="91">
        <v>0</v>
      </c>
      <c r="AJ164" s="91">
        <v>0</v>
      </c>
      <c r="AK164" s="91">
        <v>0</v>
      </c>
      <c r="AL164" s="91">
        <v>0</v>
      </c>
      <c r="AM164" s="91">
        <v>0</v>
      </c>
      <c r="AN164" s="91">
        <v>0</v>
      </c>
      <c r="AO164" s="91">
        <v>0</v>
      </c>
      <c r="AP164" s="91">
        <v>0</v>
      </c>
      <c r="AQ164" s="91">
        <v>0</v>
      </c>
      <c r="AR164" s="91">
        <v>0</v>
      </c>
      <c r="AS164" s="91">
        <v>0</v>
      </c>
      <c r="AT164" s="91">
        <v>0</v>
      </c>
      <c r="AU164" s="91">
        <v>0</v>
      </c>
      <c r="AV164" s="91">
        <v>0</v>
      </c>
      <c r="AW164" s="91">
        <v>0</v>
      </c>
      <c r="AX164" s="91">
        <v>0</v>
      </c>
      <c r="AY164" s="91">
        <v>0</v>
      </c>
      <c r="AZ164" s="91">
        <v>0</v>
      </c>
      <c r="BA164" s="91">
        <v>0</v>
      </c>
      <c r="BB164" s="91">
        <v>0</v>
      </c>
      <c r="BC164" s="91">
        <v>0</v>
      </c>
      <c r="BD164" s="91">
        <v>0</v>
      </c>
      <c r="BE164" s="91">
        <v>0</v>
      </c>
      <c r="BF164" s="91">
        <v>0</v>
      </c>
      <c r="BG164" s="91">
        <v>0</v>
      </c>
      <c r="BH164" s="91">
        <v>0</v>
      </c>
      <c r="BI164" s="91">
        <v>0</v>
      </c>
      <c r="BJ164" s="91">
        <v>0</v>
      </c>
      <c r="BK164" s="91">
        <v>0</v>
      </c>
      <c r="BL164" s="91">
        <v>0</v>
      </c>
      <c r="BM164" s="91">
        <v>0</v>
      </c>
      <c r="BN164" s="91">
        <v>0</v>
      </c>
      <c r="BO164" s="91">
        <v>0</v>
      </c>
      <c r="BP164" s="91">
        <v>0</v>
      </c>
      <c r="BQ164" s="91">
        <v>0</v>
      </c>
      <c r="BR164" s="91">
        <v>0</v>
      </c>
      <c r="BS164" s="91">
        <v>0</v>
      </c>
      <c r="BT164" s="91">
        <v>0</v>
      </c>
      <c r="BU164" s="91">
        <v>0</v>
      </c>
      <c r="BV164" s="91">
        <v>0</v>
      </c>
      <c r="BW164" s="91">
        <v>0</v>
      </c>
      <c r="BX164" s="91">
        <v>0</v>
      </c>
      <c r="BY164" s="91">
        <v>0</v>
      </c>
      <c r="BZ164" s="91">
        <v>0</v>
      </c>
      <c r="CA164" s="91">
        <v>0</v>
      </c>
      <c r="CB164" s="91">
        <v>0</v>
      </c>
    </row>
    <row r="165" spans="1:80" x14ac:dyDescent="0.25">
      <c r="A165" s="135" t="s">
        <v>644</v>
      </c>
      <c r="B165" s="91"/>
      <c r="C165" s="159">
        <v>0</v>
      </c>
      <c r="D165" s="159">
        <v>0</v>
      </c>
      <c r="E165" s="159">
        <v>0</v>
      </c>
      <c r="F165" s="159">
        <v>0</v>
      </c>
      <c r="G165" s="159">
        <v>0</v>
      </c>
      <c r="H165" s="159">
        <v>0</v>
      </c>
      <c r="I165" s="159">
        <v>0</v>
      </c>
      <c r="J165" s="159">
        <v>0</v>
      </c>
      <c r="K165" s="159">
        <v>0</v>
      </c>
      <c r="L165" s="159">
        <v>0</v>
      </c>
      <c r="M165" s="159">
        <v>0</v>
      </c>
      <c r="N165" s="159">
        <v>0</v>
      </c>
      <c r="O165" s="159">
        <v>0</v>
      </c>
      <c r="P165" s="159">
        <v>0</v>
      </c>
      <c r="Q165" s="159">
        <v>0</v>
      </c>
      <c r="R165" s="159">
        <v>0</v>
      </c>
      <c r="S165" s="159">
        <v>0</v>
      </c>
      <c r="T165" s="159">
        <v>0</v>
      </c>
      <c r="U165" s="159">
        <v>0</v>
      </c>
      <c r="V165" s="159">
        <v>0</v>
      </c>
      <c r="W165" s="159">
        <v>0</v>
      </c>
      <c r="X165" s="159">
        <v>0</v>
      </c>
      <c r="Y165" s="159">
        <v>0</v>
      </c>
      <c r="Z165" s="159">
        <v>0</v>
      </c>
      <c r="AA165" s="159">
        <v>0</v>
      </c>
      <c r="AB165" s="159">
        <v>0</v>
      </c>
      <c r="AC165" s="159">
        <v>0</v>
      </c>
      <c r="AD165" s="159">
        <v>0</v>
      </c>
      <c r="AE165" s="159">
        <v>0</v>
      </c>
      <c r="AF165" s="159">
        <v>0</v>
      </c>
      <c r="AG165" s="159">
        <v>0</v>
      </c>
      <c r="AH165" s="159">
        <v>0</v>
      </c>
      <c r="AI165" s="159">
        <v>0</v>
      </c>
      <c r="AJ165" s="159">
        <v>0</v>
      </c>
      <c r="AK165" s="159">
        <v>0</v>
      </c>
      <c r="AL165" s="159">
        <v>0</v>
      </c>
      <c r="AM165" s="159">
        <v>0</v>
      </c>
      <c r="AN165" s="159">
        <v>0</v>
      </c>
      <c r="AO165" s="159">
        <v>0</v>
      </c>
      <c r="AP165" s="159">
        <v>0</v>
      </c>
      <c r="AQ165" s="159">
        <v>0</v>
      </c>
      <c r="AR165" s="159">
        <v>0</v>
      </c>
      <c r="AS165" s="159">
        <v>0</v>
      </c>
      <c r="AT165" s="159">
        <v>0</v>
      </c>
      <c r="AU165" s="159">
        <v>0</v>
      </c>
      <c r="AV165" s="159">
        <v>0</v>
      </c>
      <c r="AW165" s="159">
        <v>0</v>
      </c>
      <c r="AX165" s="159">
        <v>0</v>
      </c>
      <c r="AY165" s="159">
        <v>0</v>
      </c>
      <c r="AZ165" s="159">
        <v>0</v>
      </c>
      <c r="BA165" s="159">
        <v>0</v>
      </c>
      <c r="BB165" s="159">
        <v>0</v>
      </c>
      <c r="BC165" s="159">
        <v>0</v>
      </c>
      <c r="BD165" s="159">
        <v>0</v>
      </c>
      <c r="BE165" s="159">
        <v>0</v>
      </c>
      <c r="BF165" s="159">
        <v>0</v>
      </c>
      <c r="BG165" s="159">
        <v>0</v>
      </c>
      <c r="BH165" s="159">
        <v>0</v>
      </c>
      <c r="BI165" s="159">
        <v>0</v>
      </c>
      <c r="BJ165" s="159">
        <v>0</v>
      </c>
      <c r="BK165" s="159">
        <v>0</v>
      </c>
      <c r="BL165" s="159">
        <v>0</v>
      </c>
      <c r="BM165" s="159">
        <v>0</v>
      </c>
      <c r="BN165" s="159">
        <v>0</v>
      </c>
      <c r="BO165" s="159">
        <v>0</v>
      </c>
      <c r="BP165" s="159">
        <v>0</v>
      </c>
      <c r="BQ165" s="159">
        <v>0</v>
      </c>
      <c r="BR165" s="159">
        <v>0</v>
      </c>
      <c r="BS165" s="159">
        <v>0</v>
      </c>
      <c r="BT165" s="159">
        <v>0</v>
      </c>
      <c r="BU165" s="159">
        <v>0</v>
      </c>
      <c r="BV165" s="159">
        <v>0</v>
      </c>
      <c r="BW165" s="91">
        <v>0</v>
      </c>
      <c r="BX165" s="91">
        <v>0</v>
      </c>
      <c r="BY165" s="91">
        <v>0</v>
      </c>
      <c r="BZ165" s="91">
        <v>0</v>
      </c>
      <c r="CA165" s="91">
        <v>0</v>
      </c>
      <c r="CB165" s="91">
        <v>0</v>
      </c>
    </row>
    <row r="166" spans="1:80" x14ac:dyDescent="0.25">
      <c r="A166" s="136" t="s">
        <v>641</v>
      </c>
      <c r="B166" s="137"/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J166" s="137"/>
      <c r="AK166" s="137"/>
      <c r="AL166" s="137"/>
      <c r="AM166" s="137"/>
      <c r="AN166" s="137"/>
      <c r="AO166" s="137"/>
      <c r="AP166" s="137"/>
      <c r="AQ166" s="137"/>
      <c r="AR166" s="137"/>
      <c r="AS166" s="137"/>
      <c r="AT166" s="137"/>
      <c r="AU166" s="137"/>
      <c r="AV166" s="137"/>
      <c r="AW166" s="137"/>
      <c r="AX166" s="137"/>
      <c r="AY166" s="137"/>
      <c r="AZ166" s="137"/>
      <c r="BA166" s="137"/>
      <c r="BB166" s="137"/>
      <c r="BC166" s="137"/>
      <c r="BD166" s="137"/>
      <c r="BE166" s="137"/>
      <c r="BF166" s="137"/>
      <c r="BG166" s="137"/>
      <c r="BH166" s="137"/>
      <c r="BI166" s="137"/>
      <c r="BJ166" s="137"/>
      <c r="BK166" s="137"/>
      <c r="BL166" s="137"/>
      <c r="BM166" s="137"/>
      <c r="BN166" s="137"/>
      <c r="BO166" s="137"/>
      <c r="BP166" s="137"/>
      <c r="BQ166" s="137"/>
      <c r="BR166" s="137"/>
      <c r="BS166" s="137"/>
      <c r="BT166" s="137"/>
      <c r="BU166" s="137"/>
      <c r="BV166" s="137"/>
      <c r="BW166" s="91">
        <v>0</v>
      </c>
      <c r="BX166" s="91">
        <v>0</v>
      </c>
      <c r="BY166" s="91">
        <v>0</v>
      </c>
      <c r="BZ166" s="91">
        <v>0</v>
      </c>
      <c r="CA166" s="91">
        <v>0</v>
      </c>
      <c r="CB166" s="91">
        <v>0</v>
      </c>
    </row>
    <row r="167" spans="1:80" x14ac:dyDescent="0.25">
      <c r="A167" s="135" t="s">
        <v>314</v>
      </c>
      <c r="B167" s="168">
        <v>341971.88</v>
      </c>
      <c r="C167" s="140">
        <v>341971.88</v>
      </c>
      <c r="D167" s="140">
        <v>341971.88</v>
      </c>
      <c r="E167" s="140">
        <v>341971.88</v>
      </c>
      <c r="F167" s="140">
        <v>341971.88</v>
      </c>
      <c r="G167" s="140">
        <v>341971.88</v>
      </c>
      <c r="H167" s="140">
        <v>341971.88</v>
      </c>
      <c r="I167" s="140">
        <v>341971.88</v>
      </c>
      <c r="J167" s="140">
        <v>341971.88</v>
      </c>
      <c r="K167" s="140">
        <v>341971.88</v>
      </c>
      <c r="L167" s="140">
        <v>341971.88</v>
      </c>
      <c r="M167" s="140">
        <v>341971.88</v>
      </c>
      <c r="N167" s="140">
        <v>341971.88</v>
      </c>
      <c r="O167" s="140">
        <v>341971.88</v>
      </c>
      <c r="P167" s="140">
        <v>341971.88</v>
      </c>
      <c r="Q167" s="140">
        <v>341971.88</v>
      </c>
      <c r="R167" s="140">
        <v>341971.88</v>
      </c>
      <c r="S167" s="140">
        <v>341971.88</v>
      </c>
      <c r="T167" s="140">
        <v>341971.88</v>
      </c>
      <c r="U167" s="140">
        <v>341971.88</v>
      </c>
      <c r="V167" s="140">
        <v>341971.88</v>
      </c>
      <c r="W167" s="140">
        <v>341971.88</v>
      </c>
      <c r="X167" s="140">
        <v>341971.88</v>
      </c>
      <c r="Y167" s="140">
        <v>341971.88</v>
      </c>
      <c r="Z167" s="140">
        <v>341971.88</v>
      </c>
      <c r="AA167" s="140">
        <v>341971.88</v>
      </c>
      <c r="AB167" s="140">
        <v>341971.88</v>
      </c>
      <c r="AC167" s="140">
        <v>341971.88</v>
      </c>
      <c r="AD167" s="140">
        <v>341971.88</v>
      </c>
      <c r="AE167" s="140">
        <v>341971.88</v>
      </c>
      <c r="AF167" s="140">
        <v>341971.88</v>
      </c>
      <c r="AG167" s="140">
        <v>341971.88</v>
      </c>
      <c r="AH167" s="140">
        <v>341971.88</v>
      </c>
      <c r="AI167" s="140">
        <v>341971.88</v>
      </c>
      <c r="AJ167" s="140">
        <v>341971.88</v>
      </c>
      <c r="AK167" s="140">
        <v>341971.88</v>
      </c>
      <c r="AL167" s="140">
        <v>341971.88</v>
      </c>
      <c r="AM167" s="140">
        <v>341971.88</v>
      </c>
      <c r="AN167" s="140">
        <v>341971.88</v>
      </c>
      <c r="AO167" s="140">
        <v>341971.88</v>
      </c>
      <c r="AP167" s="140">
        <v>341971.88</v>
      </c>
      <c r="AQ167" s="140">
        <v>341971.88</v>
      </c>
      <c r="AR167" s="140">
        <v>341971.88</v>
      </c>
      <c r="AS167" s="140">
        <v>341971.88</v>
      </c>
      <c r="AT167" s="140">
        <v>341971.88</v>
      </c>
      <c r="AU167" s="140">
        <v>341971.88</v>
      </c>
      <c r="AV167" s="140">
        <v>341971.88</v>
      </c>
      <c r="AW167" s="140">
        <v>341971.88</v>
      </c>
      <c r="AX167" s="140">
        <v>341971.88</v>
      </c>
      <c r="AY167" s="140">
        <v>341971.88</v>
      </c>
      <c r="AZ167" s="140">
        <v>341971.88</v>
      </c>
      <c r="BA167" s="140">
        <v>341971.88</v>
      </c>
      <c r="BB167" s="140">
        <v>341971.88</v>
      </c>
      <c r="BC167" s="140">
        <v>341971.88</v>
      </c>
      <c r="BD167" s="140">
        <v>341971.88</v>
      </c>
      <c r="BE167" s="140">
        <v>341971.88</v>
      </c>
      <c r="BF167" s="140">
        <v>341971.88</v>
      </c>
      <c r="BG167" s="140">
        <v>341971.88</v>
      </c>
      <c r="BH167" s="140">
        <v>341971.88</v>
      </c>
      <c r="BI167" s="140">
        <v>341971.88</v>
      </c>
      <c r="BJ167" s="140">
        <v>341971.88</v>
      </c>
      <c r="BK167" s="140">
        <v>341971.88</v>
      </c>
      <c r="BL167" s="140">
        <v>341971.88</v>
      </c>
      <c r="BM167" s="140">
        <v>341971.88</v>
      </c>
      <c r="BN167" s="140">
        <v>341971.88</v>
      </c>
      <c r="BO167" s="140">
        <v>341971.88</v>
      </c>
      <c r="BP167" s="140">
        <v>341971.88</v>
      </c>
      <c r="BQ167" s="140">
        <v>341971.88</v>
      </c>
      <c r="BR167" s="140">
        <v>341971.88</v>
      </c>
      <c r="BS167" s="140">
        <v>341971.88</v>
      </c>
      <c r="BT167" s="140">
        <v>341971.88</v>
      </c>
      <c r="BU167" s="140">
        <v>341971.88</v>
      </c>
      <c r="BV167" s="140">
        <v>341971.88</v>
      </c>
      <c r="BW167" s="140">
        <v>0</v>
      </c>
      <c r="BX167" s="140">
        <v>0</v>
      </c>
      <c r="BY167" s="140">
        <v>0</v>
      </c>
      <c r="BZ167" s="140">
        <v>0</v>
      </c>
      <c r="CA167" s="140">
        <v>0</v>
      </c>
      <c r="CB167" s="140">
        <v>0</v>
      </c>
    </row>
    <row r="168" spans="1:80" x14ac:dyDescent="0.25">
      <c r="A168" s="135" t="s">
        <v>703</v>
      </c>
      <c r="B168" s="91">
        <v>0</v>
      </c>
      <c r="C168" s="91">
        <v>0</v>
      </c>
      <c r="D168" s="91">
        <v>0</v>
      </c>
      <c r="E168" s="91">
        <v>0</v>
      </c>
      <c r="F168" s="91">
        <v>0</v>
      </c>
      <c r="G168" s="91">
        <v>0</v>
      </c>
      <c r="H168" s="91">
        <v>0</v>
      </c>
      <c r="I168" s="91">
        <v>0</v>
      </c>
      <c r="J168" s="91">
        <v>0</v>
      </c>
      <c r="K168" s="91">
        <v>0</v>
      </c>
      <c r="L168" s="91">
        <v>0</v>
      </c>
      <c r="M168" s="91">
        <v>0</v>
      </c>
      <c r="N168" s="91">
        <v>0</v>
      </c>
      <c r="O168" s="91">
        <v>0</v>
      </c>
      <c r="P168" s="91">
        <v>0</v>
      </c>
      <c r="Q168" s="91">
        <v>0</v>
      </c>
      <c r="R168" s="91">
        <v>0</v>
      </c>
      <c r="S168" s="91">
        <v>0</v>
      </c>
      <c r="T168" s="91">
        <v>0</v>
      </c>
      <c r="U168" s="91">
        <v>0</v>
      </c>
      <c r="V168" s="91">
        <v>0</v>
      </c>
      <c r="W168" s="91">
        <v>0</v>
      </c>
      <c r="X168" s="91">
        <v>0</v>
      </c>
      <c r="Y168" s="91">
        <v>0</v>
      </c>
      <c r="Z168" s="91">
        <v>0</v>
      </c>
      <c r="AA168" s="91">
        <v>0</v>
      </c>
      <c r="AB168" s="91">
        <v>0</v>
      </c>
      <c r="AC168" s="91">
        <v>0</v>
      </c>
      <c r="AD168" s="91">
        <v>0</v>
      </c>
      <c r="AE168" s="91">
        <v>0</v>
      </c>
      <c r="AF168" s="91">
        <v>0</v>
      </c>
      <c r="AG168" s="91">
        <v>0</v>
      </c>
      <c r="AH168" s="91">
        <v>0</v>
      </c>
      <c r="AI168" s="91">
        <v>0</v>
      </c>
      <c r="AJ168" s="91">
        <v>0</v>
      </c>
      <c r="AK168" s="91">
        <v>0</v>
      </c>
      <c r="AL168" s="91">
        <v>0</v>
      </c>
      <c r="AM168" s="91">
        <v>0</v>
      </c>
      <c r="AN168" s="91">
        <v>0</v>
      </c>
      <c r="AO168" s="91">
        <v>0</v>
      </c>
      <c r="AP168" s="91">
        <v>0</v>
      </c>
      <c r="AQ168" s="91">
        <v>0</v>
      </c>
      <c r="AR168" s="91">
        <v>0</v>
      </c>
      <c r="AS168" s="91">
        <v>0</v>
      </c>
      <c r="AT168" s="91">
        <v>0</v>
      </c>
      <c r="AU168" s="91">
        <v>0</v>
      </c>
      <c r="AV168" s="91">
        <v>0</v>
      </c>
      <c r="AW168" s="91">
        <v>0</v>
      </c>
      <c r="AX168" s="91">
        <v>0</v>
      </c>
      <c r="AY168" s="91">
        <v>0</v>
      </c>
      <c r="AZ168" s="91">
        <v>0</v>
      </c>
      <c r="BA168" s="91">
        <v>0</v>
      </c>
      <c r="BB168" s="91">
        <v>0</v>
      </c>
      <c r="BC168" s="91">
        <v>0</v>
      </c>
      <c r="BD168" s="91">
        <v>0</v>
      </c>
      <c r="BE168" s="91">
        <v>0</v>
      </c>
      <c r="BF168" s="91">
        <v>0</v>
      </c>
      <c r="BG168" s="91">
        <v>0</v>
      </c>
      <c r="BH168" s="91">
        <v>0</v>
      </c>
      <c r="BI168" s="91">
        <v>0</v>
      </c>
      <c r="BJ168" s="91">
        <v>0</v>
      </c>
      <c r="BK168" s="91">
        <v>0</v>
      </c>
      <c r="BL168" s="91">
        <v>0</v>
      </c>
      <c r="BM168" s="91">
        <v>0</v>
      </c>
      <c r="BN168" s="91">
        <v>0</v>
      </c>
      <c r="BO168" s="91">
        <v>0</v>
      </c>
      <c r="BP168" s="91">
        <v>0</v>
      </c>
      <c r="BQ168" s="91">
        <v>0</v>
      </c>
      <c r="BR168" s="91">
        <v>0</v>
      </c>
      <c r="BS168" s="91">
        <v>0</v>
      </c>
      <c r="BT168" s="91">
        <v>0</v>
      </c>
      <c r="BU168" s="91">
        <v>0</v>
      </c>
      <c r="BV168" s="91">
        <v>0</v>
      </c>
      <c r="BW168" s="91"/>
      <c r="BX168" s="91"/>
      <c r="BY168" s="91"/>
      <c r="BZ168" s="91"/>
      <c r="CA168" s="91"/>
      <c r="CB168" s="91"/>
    </row>
    <row r="169" spans="1:80" x14ac:dyDescent="0.25">
      <c r="A169" s="135"/>
      <c r="B169" s="91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  <c r="BN169" s="82"/>
      <c r="BO169" s="82"/>
      <c r="BP169" s="82"/>
      <c r="BQ169" s="82"/>
      <c r="BR169" s="82"/>
      <c r="BS169" s="82"/>
      <c r="BT169" s="82"/>
      <c r="BU169" s="82"/>
      <c r="BV169" s="82"/>
      <c r="BW169" s="82"/>
      <c r="BX169" s="82"/>
      <c r="BY169" s="82"/>
      <c r="BZ169" s="82"/>
      <c r="CA169" s="82"/>
      <c r="CB169" s="82"/>
    </row>
    <row r="170" spans="1:80" x14ac:dyDescent="0.25">
      <c r="A170" s="132" t="s">
        <v>748</v>
      </c>
      <c r="B170" s="133" t="s">
        <v>747</v>
      </c>
      <c r="C170" s="144"/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144"/>
      <c r="Y170" s="144"/>
      <c r="Z170" s="144"/>
      <c r="AA170" s="144"/>
      <c r="AB170" s="144"/>
      <c r="AC170" s="144"/>
      <c r="AD170" s="144"/>
      <c r="AE170" s="144"/>
      <c r="AF170" s="144"/>
      <c r="AG170" s="144"/>
      <c r="AH170" s="144"/>
      <c r="AI170" s="144"/>
      <c r="AJ170" s="144"/>
      <c r="AK170" s="144"/>
      <c r="AL170" s="144"/>
      <c r="AM170" s="144"/>
      <c r="AN170" s="144"/>
      <c r="AO170" s="144"/>
      <c r="AP170" s="144"/>
      <c r="AQ170" s="144"/>
      <c r="AR170" s="144"/>
      <c r="AS170" s="144"/>
      <c r="AT170" s="144"/>
      <c r="AU170" s="144"/>
      <c r="AV170" s="144"/>
      <c r="AW170" s="144"/>
      <c r="AX170" s="144"/>
      <c r="AY170" s="144"/>
      <c r="AZ170" s="144"/>
      <c r="BA170" s="144"/>
      <c r="BB170" s="144"/>
      <c r="BC170" s="144"/>
      <c r="BD170" s="144"/>
      <c r="BE170" s="144"/>
      <c r="BF170" s="144"/>
      <c r="BG170" s="144"/>
      <c r="BH170" s="144"/>
      <c r="BI170" s="144"/>
      <c r="BJ170" s="144"/>
      <c r="BK170" s="144"/>
      <c r="BL170" s="144"/>
      <c r="BM170" s="144"/>
      <c r="BN170" s="144"/>
      <c r="BO170" s="144"/>
      <c r="BP170" s="144"/>
      <c r="BQ170" s="144"/>
      <c r="BR170" s="144"/>
      <c r="BS170" s="144"/>
      <c r="BT170" s="144"/>
      <c r="BU170" s="144"/>
      <c r="BV170" s="144"/>
      <c r="BW170" s="144"/>
      <c r="BX170" s="144"/>
      <c r="BY170" s="144"/>
      <c r="BZ170" s="144"/>
      <c r="CA170" s="144"/>
      <c r="CB170" s="144"/>
    </row>
    <row r="171" spans="1:80" x14ac:dyDescent="0.25">
      <c r="A171" s="135" t="s">
        <v>701</v>
      </c>
      <c r="B171" s="91"/>
      <c r="C171" s="91">
        <v>-120784.72</v>
      </c>
      <c r="D171" s="91">
        <v>-121539.62</v>
      </c>
      <c r="E171" s="91">
        <v>-122294.53</v>
      </c>
      <c r="F171" s="91">
        <v>-123049.43</v>
      </c>
      <c r="G171" s="91">
        <v>-123804.34</v>
      </c>
      <c r="H171" s="91">
        <v>-124559.24</v>
      </c>
      <c r="I171" s="91">
        <v>-125314.15</v>
      </c>
      <c r="J171" s="91">
        <v>-126069.05</v>
      </c>
      <c r="K171" s="91">
        <v>-126823.96</v>
      </c>
      <c r="L171" s="91">
        <v>-127578.86</v>
      </c>
      <c r="M171" s="91">
        <v>-128333.75999999999</v>
      </c>
      <c r="N171" s="91">
        <v>-129088.67</v>
      </c>
      <c r="O171" s="91">
        <v>-129843.58</v>
      </c>
      <c r="P171" s="91">
        <v>-130598.48</v>
      </c>
      <c r="Q171" s="91">
        <v>-131353.38</v>
      </c>
      <c r="R171" s="91">
        <v>-132108.28</v>
      </c>
      <c r="S171" s="91">
        <v>-132863.18</v>
      </c>
      <c r="T171" s="91">
        <v>-133618.07999999999</v>
      </c>
      <c r="U171" s="91">
        <v>-134372.98000000001</v>
      </c>
      <c r="V171" s="91">
        <v>-135127.88</v>
      </c>
      <c r="W171" s="91">
        <v>-135882.78</v>
      </c>
      <c r="X171" s="91">
        <v>-136637.68</v>
      </c>
      <c r="Y171" s="91">
        <v>-137392.57999999999</v>
      </c>
      <c r="Z171" s="91">
        <v>-138147.48000000001</v>
      </c>
      <c r="AA171" s="91">
        <v>-138902.38</v>
      </c>
      <c r="AB171" s="91">
        <v>-139657.28</v>
      </c>
      <c r="AC171" s="91">
        <v>-140412.18</v>
      </c>
      <c r="AD171" s="91">
        <v>-141167.07999999999</v>
      </c>
      <c r="AE171" s="91">
        <v>-141921.98000000001</v>
      </c>
      <c r="AF171" s="91">
        <v>-142676.88</v>
      </c>
      <c r="AG171" s="91">
        <v>-143431.78</v>
      </c>
      <c r="AH171" s="91">
        <v>-144186.68</v>
      </c>
      <c r="AI171" s="91">
        <v>-144941.57999999999</v>
      </c>
      <c r="AJ171" s="91">
        <v>-145696.48000000001</v>
      </c>
      <c r="AK171" s="91">
        <v>-146451.38</v>
      </c>
      <c r="AL171" s="91">
        <v>-147206.28</v>
      </c>
      <c r="AM171" s="91">
        <v>-147961.18</v>
      </c>
      <c r="AN171" s="91">
        <v>-148716.07999999999</v>
      </c>
      <c r="AO171" s="91">
        <v>-149470.98000000001</v>
      </c>
      <c r="AP171" s="91">
        <v>-150225.88</v>
      </c>
      <c r="AQ171" s="91">
        <v>-150980.78</v>
      </c>
      <c r="AR171" s="91">
        <v>-151735.67999999999</v>
      </c>
      <c r="AS171" s="91">
        <v>-152490.57999999999</v>
      </c>
      <c r="AT171" s="91">
        <v>-153245.48000000001</v>
      </c>
      <c r="AU171" s="91">
        <v>-154000.38</v>
      </c>
      <c r="AV171" s="91">
        <v>-154755.28</v>
      </c>
      <c r="AW171" s="91">
        <v>-155510.18</v>
      </c>
      <c r="AX171" s="91">
        <v>-156265.07999999999</v>
      </c>
      <c r="AY171" s="91">
        <v>-157019.98000000001</v>
      </c>
      <c r="AZ171" s="91">
        <v>-157774.88</v>
      </c>
      <c r="BA171" s="91">
        <v>-158529.78</v>
      </c>
      <c r="BB171" s="91">
        <v>-159284.68</v>
      </c>
      <c r="BC171" s="91">
        <v>-160039.57999999999</v>
      </c>
      <c r="BD171" s="91">
        <v>-160794.48000000001</v>
      </c>
      <c r="BE171" s="91">
        <v>-161549.38</v>
      </c>
      <c r="BF171" s="91">
        <v>-162304.28</v>
      </c>
      <c r="BG171" s="91">
        <v>-163059.18</v>
      </c>
      <c r="BH171" s="91">
        <v>-163814.07999999999</v>
      </c>
      <c r="BI171" s="91">
        <v>-164568.98000000001</v>
      </c>
      <c r="BJ171" s="91">
        <v>-165323.88</v>
      </c>
      <c r="BK171" s="91">
        <v>-166078.78</v>
      </c>
      <c r="BL171" s="91">
        <v>-166833.68</v>
      </c>
      <c r="BM171" s="91">
        <v>-167588.57999999999</v>
      </c>
      <c r="BN171" s="91">
        <v>-168343.48</v>
      </c>
      <c r="BO171" s="91">
        <v>-169098.38</v>
      </c>
      <c r="BP171" s="91">
        <v>-169853.28</v>
      </c>
      <c r="BQ171" s="91">
        <v>-170608.18</v>
      </c>
      <c r="BR171" s="91">
        <v>-171363.08</v>
      </c>
      <c r="BS171" s="91">
        <v>-172117.98</v>
      </c>
      <c r="BT171" s="91">
        <v>-172872.88</v>
      </c>
      <c r="BU171" s="91">
        <v>-173627.78</v>
      </c>
      <c r="BV171" s="91">
        <v>-174382.68</v>
      </c>
      <c r="BW171" s="91"/>
      <c r="BX171" s="91"/>
      <c r="BY171" s="91"/>
      <c r="BZ171" s="91"/>
      <c r="CA171" s="91"/>
      <c r="CB171" s="91"/>
    </row>
    <row r="172" spans="1:80" x14ac:dyDescent="0.25">
      <c r="A172" s="141" t="s">
        <v>742</v>
      </c>
      <c r="B172" s="91"/>
      <c r="C172" s="91">
        <v>-754.9</v>
      </c>
      <c r="D172" s="91">
        <v>-754.91</v>
      </c>
      <c r="E172" s="91">
        <v>-754.9</v>
      </c>
      <c r="F172" s="91">
        <v>-754.91</v>
      </c>
      <c r="G172" s="91">
        <v>-754.9</v>
      </c>
      <c r="H172" s="91">
        <v>-754.91</v>
      </c>
      <c r="I172" s="91">
        <v>-754.9</v>
      </c>
      <c r="J172" s="91">
        <v>-754.91</v>
      </c>
      <c r="K172" s="91">
        <v>-754.9</v>
      </c>
      <c r="L172" s="91">
        <v>-754.9</v>
      </c>
      <c r="M172" s="91">
        <v>-754.91</v>
      </c>
      <c r="N172" s="91">
        <v>-754.91</v>
      </c>
      <c r="O172" s="91">
        <v>-754.9</v>
      </c>
      <c r="P172" s="91">
        <v>-754.9</v>
      </c>
      <c r="Q172" s="91">
        <v>-754.9</v>
      </c>
      <c r="R172" s="91">
        <v>-754.9</v>
      </c>
      <c r="S172" s="91">
        <v>-754.9</v>
      </c>
      <c r="T172" s="91">
        <v>-754.9</v>
      </c>
      <c r="U172" s="91">
        <v>-754.9</v>
      </c>
      <c r="V172" s="91">
        <v>-754.9</v>
      </c>
      <c r="W172" s="91">
        <v>-754.9</v>
      </c>
      <c r="X172" s="91">
        <v>-754.9</v>
      </c>
      <c r="Y172" s="91">
        <v>-754.9</v>
      </c>
      <c r="Z172" s="91">
        <v>-754.9</v>
      </c>
      <c r="AA172" s="91">
        <v>-754.9</v>
      </c>
      <c r="AB172" s="91">
        <v>-754.9</v>
      </c>
      <c r="AC172" s="91">
        <v>-754.9</v>
      </c>
      <c r="AD172" s="91">
        <v>-754.9</v>
      </c>
      <c r="AE172" s="91">
        <v>-754.9</v>
      </c>
      <c r="AF172" s="91">
        <v>-754.9</v>
      </c>
      <c r="AG172" s="91">
        <v>-754.9</v>
      </c>
      <c r="AH172" s="91">
        <v>-754.9</v>
      </c>
      <c r="AI172" s="91">
        <v>-754.9</v>
      </c>
      <c r="AJ172" s="91">
        <v>-754.9</v>
      </c>
      <c r="AK172" s="91">
        <v>-754.9</v>
      </c>
      <c r="AL172" s="91">
        <v>-754.9</v>
      </c>
      <c r="AM172" s="91">
        <v>-754.9</v>
      </c>
      <c r="AN172" s="91">
        <v>-754.9</v>
      </c>
      <c r="AO172" s="91">
        <v>-754.9</v>
      </c>
      <c r="AP172" s="91">
        <v>-754.9</v>
      </c>
      <c r="AQ172" s="91">
        <v>-754.9</v>
      </c>
      <c r="AR172" s="91">
        <v>-754.9</v>
      </c>
      <c r="AS172" s="91">
        <v>-754.9</v>
      </c>
      <c r="AT172" s="91">
        <v>-754.9</v>
      </c>
      <c r="AU172" s="91">
        <v>-754.9</v>
      </c>
      <c r="AV172" s="91">
        <v>-754.9</v>
      </c>
      <c r="AW172" s="91">
        <v>-754.9</v>
      </c>
      <c r="AX172" s="91">
        <v>-754.9</v>
      </c>
      <c r="AY172" s="91">
        <v>-754.9</v>
      </c>
      <c r="AZ172" s="91">
        <v>-754.9</v>
      </c>
      <c r="BA172" s="91">
        <v>-754.9</v>
      </c>
      <c r="BB172" s="91">
        <v>-754.9</v>
      </c>
      <c r="BC172" s="91">
        <v>-754.9</v>
      </c>
      <c r="BD172" s="91">
        <v>-754.9</v>
      </c>
      <c r="BE172" s="91">
        <v>-754.9</v>
      </c>
      <c r="BF172" s="91">
        <v>-754.9</v>
      </c>
      <c r="BG172" s="91">
        <v>-754.9</v>
      </c>
      <c r="BH172" s="91">
        <v>-754.9</v>
      </c>
      <c r="BI172" s="91">
        <v>-754.9</v>
      </c>
      <c r="BJ172" s="91">
        <v>-754.9</v>
      </c>
      <c r="BK172" s="91">
        <v>-754.9</v>
      </c>
      <c r="BL172" s="91">
        <v>-754.9</v>
      </c>
      <c r="BM172" s="91">
        <v>-754.9</v>
      </c>
      <c r="BN172" s="91">
        <v>-754.9</v>
      </c>
      <c r="BO172" s="91">
        <v>-754.9</v>
      </c>
      <c r="BP172" s="91">
        <v>-754.9</v>
      </c>
      <c r="BQ172" s="91">
        <v>-754.9</v>
      </c>
      <c r="BR172" s="91">
        <v>-754.9</v>
      </c>
      <c r="BS172" s="91">
        <v>-754.9</v>
      </c>
      <c r="BT172" s="91">
        <v>-754.9</v>
      </c>
      <c r="BU172" s="91">
        <v>-754.9</v>
      </c>
      <c r="BV172" s="91">
        <v>-754.9</v>
      </c>
      <c r="BW172" s="91">
        <v>-9058.8599999999988</v>
      </c>
      <c r="BX172" s="91">
        <v>-9058.7999999999975</v>
      </c>
      <c r="BY172" s="91">
        <v>-9058.7999999999975</v>
      </c>
      <c r="BZ172" s="91">
        <v>-9058.7999999999975</v>
      </c>
      <c r="CA172" s="91">
        <v>-9058.7999999999975</v>
      </c>
      <c r="CB172" s="91">
        <v>-9058.7999999999975</v>
      </c>
    </row>
    <row r="173" spans="1:80" x14ac:dyDescent="0.25">
      <c r="A173" s="135" t="s">
        <v>644</v>
      </c>
      <c r="B173" s="91"/>
      <c r="C173" s="169">
        <v>0</v>
      </c>
      <c r="D173" s="169">
        <v>0</v>
      </c>
      <c r="E173" s="169">
        <v>0</v>
      </c>
      <c r="F173" s="169">
        <v>0</v>
      </c>
      <c r="G173" s="169">
        <v>0</v>
      </c>
      <c r="H173" s="169">
        <v>0</v>
      </c>
      <c r="I173" s="169">
        <v>0</v>
      </c>
      <c r="J173" s="169">
        <v>0</v>
      </c>
      <c r="K173" s="169">
        <v>0</v>
      </c>
      <c r="L173" s="169">
        <v>0</v>
      </c>
      <c r="M173" s="169">
        <v>0</v>
      </c>
      <c r="N173" s="169">
        <v>0</v>
      </c>
      <c r="O173" s="169">
        <v>0</v>
      </c>
      <c r="P173" s="169">
        <v>0</v>
      </c>
      <c r="Q173" s="169">
        <v>0</v>
      </c>
      <c r="R173" s="169">
        <v>0</v>
      </c>
      <c r="S173" s="169">
        <v>0</v>
      </c>
      <c r="T173" s="169">
        <v>0</v>
      </c>
      <c r="U173" s="169">
        <v>0</v>
      </c>
      <c r="V173" s="169">
        <v>0</v>
      </c>
      <c r="W173" s="169">
        <v>0</v>
      </c>
      <c r="X173" s="169">
        <v>0</v>
      </c>
      <c r="Y173" s="169">
        <v>0</v>
      </c>
      <c r="Z173" s="169">
        <v>0</v>
      </c>
      <c r="AA173" s="169">
        <v>0</v>
      </c>
      <c r="AB173" s="169">
        <v>0</v>
      </c>
      <c r="AC173" s="169">
        <v>0</v>
      </c>
      <c r="AD173" s="169">
        <v>0</v>
      </c>
      <c r="AE173" s="169">
        <v>0</v>
      </c>
      <c r="AF173" s="169">
        <v>0</v>
      </c>
      <c r="AG173" s="169">
        <v>0</v>
      </c>
      <c r="AH173" s="169">
        <v>0</v>
      </c>
      <c r="AI173" s="169">
        <v>0</v>
      </c>
      <c r="AJ173" s="169">
        <v>0</v>
      </c>
      <c r="AK173" s="169">
        <v>0</v>
      </c>
      <c r="AL173" s="169">
        <v>0</v>
      </c>
      <c r="AM173" s="169">
        <v>0</v>
      </c>
      <c r="AN173" s="169">
        <v>0</v>
      </c>
      <c r="AO173" s="169">
        <v>0</v>
      </c>
      <c r="AP173" s="169">
        <v>0</v>
      </c>
      <c r="AQ173" s="169">
        <v>0</v>
      </c>
      <c r="AR173" s="169">
        <v>0</v>
      </c>
      <c r="AS173" s="169">
        <v>0</v>
      </c>
      <c r="AT173" s="169">
        <v>0</v>
      </c>
      <c r="AU173" s="169">
        <v>0</v>
      </c>
      <c r="AV173" s="169">
        <v>0</v>
      </c>
      <c r="AW173" s="169">
        <v>0</v>
      </c>
      <c r="AX173" s="169">
        <v>0</v>
      </c>
      <c r="AY173" s="169">
        <v>0</v>
      </c>
      <c r="AZ173" s="169">
        <v>0</v>
      </c>
      <c r="BA173" s="169">
        <v>0</v>
      </c>
      <c r="BB173" s="169">
        <v>0</v>
      </c>
      <c r="BC173" s="169">
        <v>0</v>
      </c>
      <c r="BD173" s="169">
        <v>0</v>
      </c>
      <c r="BE173" s="169">
        <v>0</v>
      </c>
      <c r="BF173" s="169">
        <v>0</v>
      </c>
      <c r="BG173" s="169">
        <v>0</v>
      </c>
      <c r="BH173" s="169">
        <v>0</v>
      </c>
      <c r="BI173" s="169">
        <v>0</v>
      </c>
      <c r="BJ173" s="169">
        <v>0</v>
      </c>
      <c r="BK173" s="169">
        <v>0</v>
      </c>
      <c r="BL173" s="169">
        <v>0</v>
      </c>
      <c r="BM173" s="169">
        <v>0</v>
      </c>
      <c r="BN173" s="169">
        <v>0</v>
      </c>
      <c r="BO173" s="169">
        <v>0</v>
      </c>
      <c r="BP173" s="169">
        <v>0</v>
      </c>
      <c r="BQ173" s="169">
        <v>0</v>
      </c>
      <c r="BR173" s="169">
        <v>0</v>
      </c>
      <c r="BS173" s="169">
        <v>0</v>
      </c>
      <c r="BT173" s="169">
        <v>0</v>
      </c>
      <c r="BU173" s="169">
        <v>0</v>
      </c>
      <c r="BV173" s="169">
        <v>0</v>
      </c>
      <c r="BW173" s="91">
        <v>0</v>
      </c>
      <c r="BX173" s="91">
        <v>0</v>
      </c>
      <c r="BY173" s="91">
        <v>0</v>
      </c>
      <c r="BZ173" s="91">
        <v>0</v>
      </c>
      <c r="CA173" s="91">
        <v>0</v>
      </c>
      <c r="CB173" s="91">
        <v>0</v>
      </c>
    </row>
    <row r="174" spans="1:80" x14ac:dyDescent="0.25">
      <c r="A174" s="136" t="s">
        <v>641</v>
      </c>
      <c r="B174" s="137"/>
      <c r="C174" s="137"/>
      <c r="D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37"/>
      <c r="AA174" s="137"/>
      <c r="AB174" s="137"/>
      <c r="AC174" s="137"/>
      <c r="AD174" s="137"/>
      <c r="AE174" s="137"/>
      <c r="AF174" s="137"/>
      <c r="AG174" s="137"/>
      <c r="AH174" s="137"/>
      <c r="AI174" s="137"/>
      <c r="AJ174" s="137"/>
      <c r="AK174" s="137"/>
      <c r="AL174" s="137"/>
      <c r="AM174" s="137"/>
      <c r="AN174" s="137"/>
      <c r="AO174" s="137"/>
      <c r="AP174" s="137"/>
      <c r="AQ174" s="137"/>
      <c r="AR174" s="137"/>
      <c r="AS174" s="137"/>
      <c r="AT174" s="137"/>
      <c r="AU174" s="137"/>
      <c r="AV174" s="137"/>
      <c r="AW174" s="137"/>
      <c r="AX174" s="137"/>
      <c r="AY174" s="137"/>
      <c r="AZ174" s="137"/>
      <c r="BA174" s="137"/>
      <c r="BB174" s="137"/>
      <c r="BC174" s="137"/>
      <c r="BD174" s="137"/>
      <c r="BE174" s="137"/>
      <c r="BF174" s="137"/>
      <c r="BG174" s="137"/>
      <c r="BH174" s="137"/>
      <c r="BI174" s="137"/>
      <c r="BJ174" s="137"/>
      <c r="BK174" s="137"/>
      <c r="BL174" s="137"/>
      <c r="BM174" s="137"/>
      <c r="BN174" s="137"/>
      <c r="BO174" s="137"/>
      <c r="BP174" s="137"/>
      <c r="BQ174" s="137"/>
      <c r="BR174" s="137"/>
      <c r="BS174" s="137"/>
      <c r="BT174" s="137"/>
      <c r="BU174" s="137"/>
      <c r="BV174" s="137"/>
      <c r="BW174" s="91">
        <v>0</v>
      </c>
      <c r="BX174" s="91">
        <v>0</v>
      </c>
      <c r="BY174" s="91">
        <v>0</v>
      </c>
      <c r="BZ174" s="91">
        <v>0</v>
      </c>
      <c r="CA174" s="91">
        <v>0</v>
      </c>
      <c r="CB174" s="91">
        <v>0</v>
      </c>
    </row>
    <row r="175" spans="1:80" x14ac:dyDescent="0.25">
      <c r="A175" s="135" t="s">
        <v>314</v>
      </c>
      <c r="B175" s="170">
        <v>-120784.72</v>
      </c>
      <c r="C175" s="140">
        <v>-121539.62</v>
      </c>
      <c r="D175" s="140">
        <v>-122294.53</v>
      </c>
      <c r="E175" s="140">
        <v>-123049.43</v>
      </c>
      <c r="F175" s="140">
        <v>-123804.34</v>
      </c>
      <c r="G175" s="140">
        <v>-124559.24</v>
      </c>
      <c r="H175" s="140">
        <v>-125314.15</v>
      </c>
      <c r="I175" s="140">
        <v>-126069.05</v>
      </c>
      <c r="J175" s="140">
        <v>-126823.96</v>
      </c>
      <c r="K175" s="140">
        <v>-127578.86</v>
      </c>
      <c r="L175" s="140">
        <v>-128333.75999999999</v>
      </c>
      <c r="M175" s="140">
        <v>-129088.67</v>
      </c>
      <c r="N175" s="140">
        <v>-129843.58</v>
      </c>
      <c r="O175" s="140">
        <v>-130598.48</v>
      </c>
      <c r="P175" s="140">
        <v>-131353.38</v>
      </c>
      <c r="Q175" s="140">
        <v>-132108.28</v>
      </c>
      <c r="R175" s="140">
        <v>-132863.18</v>
      </c>
      <c r="S175" s="140">
        <v>-133618.07999999999</v>
      </c>
      <c r="T175" s="140">
        <v>-134372.98000000001</v>
      </c>
      <c r="U175" s="140">
        <v>-135127.88</v>
      </c>
      <c r="V175" s="140">
        <v>-135882.78</v>
      </c>
      <c r="W175" s="140">
        <v>-136637.68</v>
      </c>
      <c r="X175" s="140">
        <v>-137392.57999999999</v>
      </c>
      <c r="Y175" s="140">
        <v>-138147.48000000001</v>
      </c>
      <c r="Z175" s="140">
        <v>-138902.38</v>
      </c>
      <c r="AA175" s="140">
        <v>-139657.28</v>
      </c>
      <c r="AB175" s="140">
        <v>-140412.18</v>
      </c>
      <c r="AC175" s="140">
        <v>-141167.07999999999</v>
      </c>
      <c r="AD175" s="140">
        <v>-141921.98000000001</v>
      </c>
      <c r="AE175" s="140">
        <v>-142676.88</v>
      </c>
      <c r="AF175" s="140">
        <v>-143431.78</v>
      </c>
      <c r="AG175" s="140">
        <v>-144186.68</v>
      </c>
      <c r="AH175" s="140">
        <v>-144941.57999999999</v>
      </c>
      <c r="AI175" s="140">
        <v>-145696.48000000001</v>
      </c>
      <c r="AJ175" s="140">
        <v>-146451.38</v>
      </c>
      <c r="AK175" s="140">
        <v>-147206.28</v>
      </c>
      <c r="AL175" s="140">
        <v>-147961.18</v>
      </c>
      <c r="AM175" s="140">
        <v>-148716.07999999999</v>
      </c>
      <c r="AN175" s="140">
        <v>-149470.98000000001</v>
      </c>
      <c r="AO175" s="140">
        <v>-150225.88</v>
      </c>
      <c r="AP175" s="140">
        <v>-150980.78</v>
      </c>
      <c r="AQ175" s="140">
        <v>-151735.67999999999</v>
      </c>
      <c r="AR175" s="140">
        <v>-152490.57999999999</v>
      </c>
      <c r="AS175" s="140">
        <v>-153245.48000000001</v>
      </c>
      <c r="AT175" s="140">
        <v>-154000.38</v>
      </c>
      <c r="AU175" s="140">
        <v>-154755.28</v>
      </c>
      <c r="AV175" s="140">
        <v>-155510.18</v>
      </c>
      <c r="AW175" s="140">
        <v>-156265.07999999999</v>
      </c>
      <c r="AX175" s="140">
        <v>-157019.98000000001</v>
      </c>
      <c r="AY175" s="140">
        <v>-157774.88</v>
      </c>
      <c r="AZ175" s="140">
        <v>-158529.78</v>
      </c>
      <c r="BA175" s="140">
        <v>-159284.68</v>
      </c>
      <c r="BB175" s="140">
        <v>-160039.57999999999</v>
      </c>
      <c r="BC175" s="140">
        <v>-160794.48000000001</v>
      </c>
      <c r="BD175" s="140">
        <v>-161549.38</v>
      </c>
      <c r="BE175" s="140">
        <v>-162304.28</v>
      </c>
      <c r="BF175" s="140">
        <v>-163059.18</v>
      </c>
      <c r="BG175" s="140">
        <v>-163814.07999999999</v>
      </c>
      <c r="BH175" s="140">
        <v>-164568.98000000001</v>
      </c>
      <c r="BI175" s="140">
        <v>-165323.88</v>
      </c>
      <c r="BJ175" s="140">
        <v>-166078.78</v>
      </c>
      <c r="BK175" s="140">
        <v>-166833.68</v>
      </c>
      <c r="BL175" s="140">
        <v>-167588.57999999999</v>
      </c>
      <c r="BM175" s="140">
        <v>-168343.48</v>
      </c>
      <c r="BN175" s="140">
        <v>-169098.38</v>
      </c>
      <c r="BO175" s="140">
        <v>-169853.28</v>
      </c>
      <c r="BP175" s="140">
        <v>-170608.18</v>
      </c>
      <c r="BQ175" s="140">
        <v>-171363.08</v>
      </c>
      <c r="BR175" s="140">
        <v>-172117.98</v>
      </c>
      <c r="BS175" s="140">
        <v>-172872.88</v>
      </c>
      <c r="BT175" s="140">
        <v>-173627.78</v>
      </c>
      <c r="BU175" s="140">
        <v>-174382.68</v>
      </c>
      <c r="BV175" s="140">
        <v>-175137.58</v>
      </c>
      <c r="BW175" s="140">
        <v>-9058.86</v>
      </c>
      <c r="BX175" s="140">
        <v>-9058.7999999999993</v>
      </c>
      <c r="BY175" s="140">
        <v>-9058.7999999999993</v>
      </c>
      <c r="BZ175" s="140">
        <v>-9058.7999999999993</v>
      </c>
      <c r="CA175" s="140">
        <v>-9058.7999999999993</v>
      </c>
      <c r="CB175" s="140">
        <v>-9058.7999999999993</v>
      </c>
    </row>
    <row r="176" spans="1:80" x14ac:dyDescent="0.25">
      <c r="A176" s="135" t="s">
        <v>703</v>
      </c>
      <c r="B176" s="91">
        <v>0</v>
      </c>
      <c r="C176" s="91">
        <v>0</v>
      </c>
      <c r="D176" s="91">
        <v>0</v>
      </c>
      <c r="E176" s="91">
        <v>0</v>
      </c>
      <c r="F176" s="91">
        <v>0</v>
      </c>
      <c r="G176" s="91">
        <v>0</v>
      </c>
      <c r="H176" s="91">
        <v>0</v>
      </c>
      <c r="I176" s="91">
        <v>0</v>
      </c>
      <c r="J176" s="91">
        <v>0</v>
      </c>
      <c r="K176" s="91">
        <v>0</v>
      </c>
      <c r="L176" s="91">
        <v>0</v>
      </c>
      <c r="M176" s="91">
        <v>0</v>
      </c>
      <c r="N176" s="91">
        <v>0</v>
      </c>
      <c r="O176" s="91">
        <v>0</v>
      </c>
      <c r="P176" s="91">
        <v>0</v>
      </c>
      <c r="Q176" s="91">
        <v>0</v>
      </c>
      <c r="R176" s="91">
        <v>0</v>
      </c>
      <c r="S176" s="91">
        <v>0</v>
      </c>
      <c r="T176" s="91">
        <v>0</v>
      </c>
      <c r="U176" s="91">
        <v>0</v>
      </c>
      <c r="V176" s="91">
        <v>0</v>
      </c>
      <c r="W176" s="91">
        <v>0</v>
      </c>
      <c r="X176" s="91">
        <v>0</v>
      </c>
      <c r="Y176" s="91">
        <v>0</v>
      </c>
      <c r="Z176" s="91">
        <v>0</v>
      </c>
      <c r="AA176" s="91">
        <v>0</v>
      </c>
      <c r="AB176" s="91">
        <v>0</v>
      </c>
      <c r="AC176" s="91">
        <v>0</v>
      </c>
      <c r="AD176" s="91">
        <v>0</v>
      </c>
      <c r="AE176" s="91">
        <v>0</v>
      </c>
      <c r="AF176" s="91">
        <v>0</v>
      </c>
      <c r="AG176" s="91">
        <v>0</v>
      </c>
      <c r="AH176" s="91">
        <v>0</v>
      </c>
      <c r="AI176" s="91">
        <v>0</v>
      </c>
      <c r="AJ176" s="91">
        <v>0</v>
      </c>
      <c r="AK176" s="91">
        <v>0</v>
      </c>
      <c r="AL176" s="91">
        <v>0</v>
      </c>
      <c r="AM176" s="91">
        <v>0</v>
      </c>
      <c r="AN176" s="91">
        <v>0</v>
      </c>
      <c r="AO176" s="91">
        <v>0</v>
      </c>
      <c r="AP176" s="91">
        <v>0</v>
      </c>
      <c r="AQ176" s="91">
        <v>0</v>
      </c>
      <c r="AR176" s="91">
        <v>0</v>
      </c>
      <c r="AS176" s="91">
        <v>0</v>
      </c>
      <c r="AT176" s="91">
        <v>0</v>
      </c>
      <c r="AU176" s="91">
        <v>0</v>
      </c>
      <c r="AV176" s="91">
        <v>0</v>
      </c>
      <c r="AW176" s="91">
        <v>0</v>
      </c>
      <c r="AX176" s="91">
        <v>0</v>
      </c>
      <c r="AY176" s="91">
        <v>0</v>
      </c>
      <c r="AZ176" s="91">
        <v>0</v>
      </c>
      <c r="BA176" s="91">
        <v>0</v>
      </c>
      <c r="BB176" s="91">
        <v>0</v>
      </c>
      <c r="BC176" s="91">
        <v>0</v>
      </c>
      <c r="BD176" s="91">
        <v>0</v>
      </c>
      <c r="BE176" s="91">
        <v>0</v>
      </c>
      <c r="BF176" s="91">
        <v>0</v>
      </c>
      <c r="BG176" s="91">
        <v>0</v>
      </c>
      <c r="BH176" s="91">
        <v>0</v>
      </c>
      <c r="BI176" s="91">
        <v>0</v>
      </c>
      <c r="BJ176" s="91">
        <v>0</v>
      </c>
      <c r="BK176" s="91">
        <v>0</v>
      </c>
      <c r="BL176" s="91">
        <v>0</v>
      </c>
      <c r="BM176" s="91">
        <v>0</v>
      </c>
      <c r="BN176" s="91">
        <v>0</v>
      </c>
      <c r="BO176" s="91">
        <v>0</v>
      </c>
      <c r="BP176" s="91">
        <v>0</v>
      </c>
      <c r="BQ176" s="91">
        <v>0</v>
      </c>
      <c r="BR176" s="91">
        <v>0</v>
      </c>
      <c r="BS176" s="91">
        <v>0</v>
      </c>
      <c r="BT176" s="91">
        <v>0</v>
      </c>
      <c r="BU176" s="91">
        <v>0</v>
      </c>
      <c r="BV176" s="91">
        <v>0</v>
      </c>
      <c r="BW176" s="91"/>
      <c r="BX176" s="91"/>
      <c r="BY176" s="91"/>
      <c r="BZ176" s="91"/>
      <c r="CA176" s="91"/>
      <c r="CB176" s="91"/>
    </row>
    <row r="177" spans="1:80" x14ac:dyDescent="0.25">
      <c r="A177" s="135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  <c r="AV177" s="91"/>
      <c r="AW177" s="91"/>
      <c r="AX177" s="91"/>
      <c r="AY177" s="91"/>
      <c r="AZ177" s="91"/>
      <c r="BA177" s="91"/>
      <c r="BB177" s="91"/>
      <c r="BC177" s="91"/>
      <c r="BD177" s="91"/>
      <c r="BE177" s="91"/>
      <c r="BF177" s="91"/>
      <c r="BG177" s="91"/>
      <c r="BH177" s="91"/>
      <c r="BI177" s="91"/>
      <c r="BJ177" s="91"/>
      <c r="BK177" s="91"/>
      <c r="BL177" s="91"/>
      <c r="BM177" s="91"/>
      <c r="BN177" s="91"/>
      <c r="BO177" s="91"/>
      <c r="BP177" s="91"/>
      <c r="BQ177" s="91"/>
      <c r="BR177" s="91"/>
      <c r="BS177" s="91"/>
      <c r="BT177" s="91"/>
      <c r="BU177" s="91"/>
      <c r="BV177" s="91"/>
      <c r="BW177" s="91"/>
      <c r="BX177" s="91"/>
      <c r="BY177" s="91"/>
      <c r="BZ177" s="91"/>
      <c r="CA177" s="91"/>
      <c r="CB177" s="91"/>
    </row>
    <row r="178" spans="1:80" x14ac:dyDescent="0.25">
      <c r="A178" s="132">
        <v>1210000</v>
      </c>
      <c r="B178" s="133" t="s">
        <v>749</v>
      </c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  <c r="Z178" s="144"/>
      <c r="AA178" s="144"/>
      <c r="AB178" s="144"/>
      <c r="AC178" s="144"/>
      <c r="AD178" s="144"/>
      <c r="AE178" s="144"/>
      <c r="AF178" s="144"/>
      <c r="AG178" s="144"/>
      <c r="AH178" s="144"/>
      <c r="AI178" s="144"/>
      <c r="AJ178" s="144"/>
      <c r="AK178" s="144"/>
      <c r="AL178" s="144"/>
      <c r="AM178" s="144"/>
      <c r="AN178" s="144"/>
      <c r="AO178" s="144"/>
      <c r="AP178" s="144"/>
      <c r="AQ178" s="144"/>
      <c r="AR178" s="144"/>
      <c r="AS178" s="144"/>
      <c r="AT178" s="144"/>
      <c r="AU178" s="144"/>
      <c r="AV178" s="144"/>
      <c r="AW178" s="144"/>
      <c r="AX178" s="144"/>
      <c r="AY178" s="144"/>
      <c r="AZ178" s="144"/>
      <c r="BA178" s="144"/>
      <c r="BB178" s="144"/>
      <c r="BC178" s="144"/>
      <c r="BD178" s="144"/>
      <c r="BE178" s="144"/>
      <c r="BF178" s="144"/>
      <c r="BG178" s="144"/>
      <c r="BH178" s="144"/>
      <c r="BI178" s="144"/>
      <c r="BJ178" s="144"/>
      <c r="BK178" s="144"/>
      <c r="BL178" s="144"/>
      <c r="BM178" s="144"/>
      <c r="BN178" s="144"/>
      <c r="BO178" s="144"/>
      <c r="BP178" s="144"/>
      <c r="BQ178" s="144"/>
      <c r="BR178" s="144"/>
      <c r="BS178" s="144"/>
      <c r="BT178" s="144"/>
      <c r="BU178" s="144"/>
      <c r="BV178" s="144"/>
      <c r="BW178" s="144"/>
      <c r="BX178" s="144"/>
      <c r="BY178" s="144"/>
      <c r="BZ178" s="144"/>
      <c r="CA178" s="144"/>
      <c r="CB178" s="144"/>
    </row>
    <row r="179" spans="1:80" x14ac:dyDescent="0.25">
      <c r="A179" s="135" t="s">
        <v>701</v>
      </c>
      <c r="B179" s="91"/>
      <c r="C179" s="91">
        <v>15183119.869999999</v>
      </c>
      <c r="D179" s="91">
        <v>15379403.470000001</v>
      </c>
      <c r="E179" s="91">
        <v>15455970.310000001</v>
      </c>
      <c r="F179" s="91">
        <v>15595450.82</v>
      </c>
      <c r="G179" s="91">
        <v>15571588.83</v>
      </c>
      <c r="H179" s="91">
        <v>15639851.689999999</v>
      </c>
      <c r="I179" s="91">
        <v>16296667.470000001</v>
      </c>
      <c r="J179" s="91">
        <v>15838205.02</v>
      </c>
      <c r="K179" s="91">
        <v>15972564.529999999</v>
      </c>
      <c r="L179" s="91">
        <v>15853747.720000001</v>
      </c>
      <c r="M179" s="91">
        <v>15913551.6</v>
      </c>
      <c r="N179" s="91">
        <v>15950462.289999999</v>
      </c>
      <c r="O179" s="91">
        <v>15957889.1</v>
      </c>
      <c r="P179" s="91">
        <v>16081745.82</v>
      </c>
      <c r="Q179" s="91">
        <v>16211280.689999999</v>
      </c>
      <c r="R179" s="91">
        <v>16340815.560000001</v>
      </c>
      <c r="S179" s="91">
        <v>16470350.43</v>
      </c>
      <c r="T179" s="91">
        <v>16534455.279999999</v>
      </c>
      <c r="U179" s="91">
        <v>17452585.469999999</v>
      </c>
      <c r="V179" s="91">
        <v>17724307.34</v>
      </c>
      <c r="W179" s="91">
        <v>18601551.699999999</v>
      </c>
      <c r="X179" s="91">
        <v>18748217.699999999</v>
      </c>
      <c r="Y179" s="91">
        <v>18890340.25</v>
      </c>
      <c r="Z179" s="91">
        <v>19097008.170000002</v>
      </c>
      <c r="AA179" s="91">
        <v>19720467.789999999</v>
      </c>
      <c r="AB179" s="91">
        <v>19820802.02</v>
      </c>
      <c r="AC179" s="91">
        <v>19927119.289999999</v>
      </c>
      <c r="AD179" s="91">
        <v>20031903.850000001</v>
      </c>
      <c r="AE179" s="91">
        <v>20137239.289999999</v>
      </c>
      <c r="AF179" s="91">
        <v>20227549.289999999</v>
      </c>
      <c r="AG179" s="91">
        <v>20326458.16</v>
      </c>
      <c r="AH179" s="91">
        <v>20316325.850000001</v>
      </c>
      <c r="AI179" s="91">
        <v>20355693.02</v>
      </c>
      <c r="AJ179" s="91">
        <v>20440780.109999999</v>
      </c>
      <c r="AK179" s="91">
        <v>20498974.719999999</v>
      </c>
      <c r="AL179" s="91">
        <v>20620646.48</v>
      </c>
      <c r="AM179" s="91">
        <v>20724960.789999999</v>
      </c>
      <c r="AN179" s="91">
        <v>20791092.760000002</v>
      </c>
      <c r="AO179" s="91">
        <v>20894840.329999998</v>
      </c>
      <c r="AP179" s="91">
        <v>21000544.91</v>
      </c>
      <c r="AQ179" s="91">
        <v>21106355.550000001</v>
      </c>
      <c r="AR179" s="91">
        <v>21176718.559999999</v>
      </c>
      <c r="AS179" s="91">
        <v>21155973.010000002</v>
      </c>
      <c r="AT179" s="91">
        <v>21076680.059999999</v>
      </c>
      <c r="AU179" s="91">
        <v>21105330.84</v>
      </c>
      <c r="AV179" s="91">
        <v>21022924.120000001</v>
      </c>
      <c r="AW179" s="91">
        <v>21044117.960000001</v>
      </c>
      <c r="AX179" s="91">
        <v>21070799.07</v>
      </c>
      <c r="AY179" s="91">
        <v>21054377.350000001</v>
      </c>
      <c r="AZ179" s="91">
        <v>20554674.760000002</v>
      </c>
      <c r="BA179" s="91">
        <v>20643052.829999998</v>
      </c>
      <c r="BB179" s="91">
        <v>20744848.809999999</v>
      </c>
      <c r="BC179" s="91">
        <v>20824871.969999999</v>
      </c>
      <c r="BD179" s="91">
        <v>20913396.77</v>
      </c>
      <c r="BE179" s="91">
        <v>20991609.329999998</v>
      </c>
      <c r="BF179" s="91">
        <v>20406648.949999999</v>
      </c>
      <c r="BG179" s="91">
        <v>20536586.449999999</v>
      </c>
      <c r="BH179" s="91">
        <v>20633384.620000001</v>
      </c>
      <c r="BI179" s="91">
        <v>20687642.050000001</v>
      </c>
      <c r="BJ179" s="91">
        <v>20808949.25</v>
      </c>
      <c r="BK179" s="91">
        <v>20891551.920000002</v>
      </c>
      <c r="BL179" s="91">
        <v>20985199.010000002</v>
      </c>
      <c r="BM179" s="91">
        <v>21059663.27</v>
      </c>
      <c r="BN179" s="91">
        <v>21149510.329999998</v>
      </c>
      <c r="BO179" s="91">
        <v>21240043.309999999</v>
      </c>
      <c r="BP179" s="91">
        <v>21267219.16</v>
      </c>
      <c r="BQ179" s="91">
        <v>21397156.66</v>
      </c>
      <c r="BR179" s="91">
        <v>21448363.050000001</v>
      </c>
      <c r="BS179" s="91">
        <v>21403215.57</v>
      </c>
      <c r="BT179" s="91">
        <v>21381520.41</v>
      </c>
      <c r="BU179" s="91">
        <v>21474551.82</v>
      </c>
      <c r="BV179" s="91">
        <v>21553356.43</v>
      </c>
      <c r="BW179" s="91"/>
      <c r="BX179" s="91"/>
      <c r="BY179" s="91"/>
      <c r="BZ179" s="91"/>
      <c r="CA179" s="91"/>
      <c r="CB179" s="91"/>
    </row>
    <row r="180" spans="1:80" x14ac:dyDescent="0.25">
      <c r="A180" s="135" t="s">
        <v>673</v>
      </c>
      <c r="B180" s="91"/>
      <c r="C180" s="91">
        <v>196283.6</v>
      </c>
      <c r="D180" s="91">
        <v>80297.279999999999</v>
      </c>
      <c r="E180" s="91">
        <v>139480.51</v>
      </c>
      <c r="F180" s="91">
        <v>11444.880000000001</v>
      </c>
      <c r="G180" s="91">
        <v>114528.23</v>
      </c>
      <c r="H180" s="91">
        <v>660146.6399999999</v>
      </c>
      <c r="I180" s="91">
        <v>-419624.87999999995</v>
      </c>
      <c r="J180" s="91">
        <v>134359.51</v>
      </c>
      <c r="K180" s="91">
        <v>46743.33</v>
      </c>
      <c r="L180" s="91">
        <v>93890.49</v>
      </c>
      <c r="M180" s="91">
        <v>38555.82</v>
      </c>
      <c r="N180" s="91">
        <v>13852.04</v>
      </c>
      <c r="O180" s="91">
        <v>129534.86999999998</v>
      </c>
      <c r="P180" s="91">
        <v>129534.86999999998</v>
      </c>
      <c r="Q180" s="91">
        <v>129534.86999999998</v>
      </c>
      <c r="R180" s="91">
        <v>129534.86999999998</v>
      </c>
      <c r="S180" s="91">
        <v>129534.86999999998</v>
      </c>
      <c r="T180" s="91">
        <v>929534.87</v>
      </c>
      <c r="U180" s="91">
        <v>329534.87</v>
      </c>
      <c r="V180" s="91">
        <v>927859.08000000019</v>
      </c>
      <c r="W180" s="91">
        <v>196439.03000000003</v>
      </c>
      <c r="X180" s="91">
        <v>196439.03000000003</v>
      </c>
      <c r="Y180" s="91">
        <v>235402.33999999985</v>
      </c>
      <c r="Z180" s="91">
        <v>633591.46999999974</v>
      </c>
      <c r="AA180" s="91">
        <v>137644.40000000008</v>
      </c>
      <c r="AB180" s="91">
        <v>137644.40000000008</v>
      </c>
      <c r="AC180" s="91">
        <v>137644.3600000001</v>
      </c>
      <c r="AD180" s="91">
        <v>137644.40000000008</v>
      </c>
      <c r="AE180" s="91">
        <v>137644.40000000008</v>
      </c>
      <c r="AF180" s="91">
        <v>137644.40000000008</v>
      </c>
      <c r="AG180" s="91">
        <v>137644.40000000008</v>
      </c>
      <c r="AH180" s="91">
        <v>137644.39999999985</v>
      </c>
      <c r="AI180" s="91">
        <v>137644.39999999979</v>
      </c>
      <c r="AJ180" s="91">
        <v>137644.39999999979</v>
      </c>
      <c r="AK180" s="91">
        <v>137644.39999999979</v>
      </c>
      <c r="AL180" s="91">
        <v>141822.59999999998</v>
      </c>
      <c r="AM180" s="91">
        <v>137992.64000000001</v>
      </c>
      <c r="AN180" s="91">
        <v>137992.64000000001</v>
      </c>
      <c r="AO180" s="91">
        <v>137992.64000000001</v>
      </c>
      <c r="AP180" s="91">
        <v>137992.64000000001</v>
      </c>
      <c r="AQ180" s="91">
        <v>137992.64000000001</v>
      </c>
      <c r="AR180" s="91">
        <v>137992.64000000001</v>
      </c>
      <c r="AS180" s="91">
        <v>137992.64000000001</v>
      </c>
      <c r="AT180" s="91">
        <v>137992.64000000001</v>
      </c>
      <c r="AU180" s="91">
        <v>137992.64000000001</v>
      </c>
      <c r="AV180" s="91">
        <v>137992.64000000001</v>
      </c>
      <c r="AW180" s="91">
        <v>137992.64000000001</v>
      </c>
      <c r="AX180" s="91">
        <v>137991.81999999992</v>
      </c>
      <c r="AY180" s="91">
        <v>129937.5</v>
      </c>
      <c r="AZ180" s="91">
        <v>129937.5</v>
      </c>
      <c r="BA180" s="91">
        <v>129937.50000000047</v>
      </c>
      <c r="BB180" s="91">
        <v>129937.5</v>
      </c>
      <c r="BC180" s="91">
        <v>129937.5</v>
      </c>
      <c r="BD180" s="91">
        <v>129937.5</v>
      </c>
      <c r="BE180" s="91">
        <v>129937.5</v>
      </c>
      <c r="BF180" s="91">
        <v>129937.5</v>
      </c>
      <c r="BG180" s="91">
        <v>129937.5</v>
      </c>
      <c r="BH180" s="91">
        <v>129937.5</v>
      </c>
      <c r="BI180" s="91">
        <v>129937.5</v>
      </c>
      <c r="BJ180" s="91">
        <v>129937.5</v>
      </c>
      <c r="BK180" s="91">
        <v>129937.5</v>
      </c>
      <c r="BL180" s="91">
        <v>129937.5</v>
      </c>
      <c r="BM180" s="91">
        <v>129937.5</v>
      </c>
      <c r="BN180" s="91">
        <v>129937.5</v>
      </c>
      <c r="BO180" s="91">
        <v>129937.5</v>
      </c>
      <c r="BP180" s="91">
        <v>129937.5</v>
      </c>
      <c r="BQ180" s="91">
        <v>129937.5</v>
      </c>
      <c r="BR180" s="91">
        <v>129937.5</v>
      </c>
      <c r="BS180" s="91">
        <v>129937.5</v>
      </c>
      <c r="BT180" s="91">
        <v>129937.5</v>
      </c>
      <c r="BU180" s="91">
        <v>129937.5</v>
      </c>
      <c r="BV180" s="91">
        <v>129937.5</v>
      </c>
      <c r="BW180" s="91">
        <v>1109957.4500000002</v>
      </c>
      <c r="BX180" s="91">
        <v>4096475.04</v>
      </c>
      <c r="BY180" s="91">
        <v>1655910.9600000004</v>
      </c>
      <c r="BZ180" s="91">
        <v>1655910.8600000003</v>
      </c>
      <c r="CA180" s="91">
        <v>1559250.0000000005</v>
      </c>
      <c r="CB180" s="91">
        <v>1559250</v>
      </c>
    </row>
    <row r="181" spans="1:80" x14ac:dyDescent="0.25">
      <c r="A181" s="135" t="s">
        <v>644</v>
      </c>
      <c r="B181" s="91"/>
      <c r="C181" s="91">
        <v>0</v>
      </c>
      <c r="D181" s="91">
        <v>-3730.44</v>
      </c>
      <c r="E181" s="91">
        <v>0</v>
      </c>
      <c r="F181" s="91">
        <v>-35306.870000000003</v>
      </c>
      <c r="G181" s="91">
        <v>-46265.37</v>
      </c>
      <c r="H181" s="91">
        <v>-3330.86</v>
      </c>
      <c r="I181" s="91">
        <v>-38837.57</v>
      </c>
      <c r="J181" s="91">
        <v>0</v>
      </c>
      <c r="K181" s="91">
        <v>-165560.14000000001</v>
      </c>
      <c r="L181" s="91">
        <v>-34086.61</v>
      </c>
      <c r="M181" s="91">
        <v>-1645.13</v>
      </c>
      <c r="N181" s="91">
        <v>-6425.2300000000005</v>
      </c>
      <c r="O181" s="91">
        <v>-5678.15</v>
      </c>
      <c r="P181" s="91">
        <v>0</v>
      </c>
      <c r="Q181" s="91">
        <v>0</v>
      </c>
      <c r="R181" s="91">
        <v>0</v>
      </c>
      <c r="S181" s="91">
        <v>-65430.020000000004</v>
      </c>
      <c r="T181" s="91">
        <v>-11404.68</v>
      </c>
      <c r="U181" s="91">
        <v>-57813</v>
      </c>
      <c r="V181" s="91">
        <v>-50614.720000000001</v>
      </c>
      <c r="W181" s="91">
        <v>-49773.03</v>
      </c>
      <c r="X181" s="91">
        <v>-54316.480000000003</v>
      </c>
      <c r="Y181" s="91">
        <v>-28734.42</v>
      </c>
      <c r="Z181" s="91">
        <v>-10131.85</v>
      </c>
      <c r="AA181" s="91">
        <v>-37310.17</v>
      </c>
      <c r="AB181" s="91">
        <v>-31327.13</v>
      </c>
      <c r="AC181" s="91">
        <v>-32859.800000000003</v>
      </c>
      <c r="AD181" s="91">
        <v>-32308.959999999999</v>
      </c>
      <c r="AE181" s="91">
        <v>-47334.400000000001</v>
      </c>
      <c r="AF181" s="91">
        <v>-38735.53</v>
      </c>
      <c r="AG181" s="91">
        <v>-147776.71</v>
      </c>
      <c r="AH181" s="91">
        <v>-98277.23</v>
      </c>
      <c r="AI181" s="91">
        <v>-52557.31</v>
      </c>
      <c r="AJ181" s="91">
        <v>-79449.790000000008</v>
      </c>
      <c r="AK181" s="91">
        <v>-15972.64</v>
      </c>
      <c r="AL181" s="91">
        <v>-37508.29</v>
      </c>
      <c r="AM181" s="91">
        <v>-71860.67</v>
      </c>
      <c r="AN181" s="91">
        <v>-34245.07</v>
      </c>
      <c r="AO181" s="91">
        <v>-32288.06</v>
      </c>
      <c r="AP181" s="91">
        <v>-32182</v>
      </c>
      <c r="AQ181" s="91">
        <v>-67629.63</v>
      </c>
      <c r="AR181" s="91">
        <v>-158738.19</v>
      </c>
      <c r="AS181" s="91">
        <v>-217285.59</v>
      </c>
      <c r="AT181" s="91">
        <v>-109341.86</v>
      </c>
      <c r="AU181" s="91">
        <v>-220399.35999999999</v>
      </c>
      <c r="AV181" s="91">
        <v>-116798.8</v>
      </c>
      <c r="AW181" s="91">
        <v>-111311.53</v>
      </c>
      <c r="AX181" s="91">
        <v>-154413.54</v>
      </c>
      <c r="AY181" s="91">
        <v>-629640.09</v>
      </c>
      <c r="AZ181" s="91">
        <v>-41559.43</v>
      </c>
      <c r="BA181" s="91">
        <v>-28141.52</v>
      </c>
      <c r="BB181" s="91">
        <v>-49914.34</v>
      </c>
      <c r="BC181" s="91">
        <v>-41412.699999999997</v>
      </c>
      <c r="BD181" s="91">
        <v>-51724.94</v>
      </c>
      <c r="BE181" s="91">
        <v>-714897.87999999989</v>
      </c>
      <c r="BF181" s="91">
        <v>0</v>
      </c>
      <c r="BG181" s="91">
        <v>-33139.33</v>
      </c>
      <c r="BH181" s="91">
        <v>-75680.069999999992</v>
      </c>
      <c r="BI181" s="91">
        <v>-8630.2999999999993</v>
      </c>
      <c r="BJ181" s="91">
        <v>-47334.83</v>
      </c>
      <c r="BK181" s="91">
        <v>-36290.410000000003</v>
      </c>
      <c r="BL181" s="91">
        <v>-55473.24</v>
      </c>
      <c r="BM181" s="91">
        <v>-40090.439999999995</v>
      </c>
      <c r="BN181" s="91">
        <v>-39404.520000000004</v>
      </c>
      <c r="BO181" s="91">
        <v>-102761.65</v>
      </c>
      <c r="BP181" s="91">
        <v>0</v>
      </c>
      <c r="BQ181" s="91">
        <v>-78731.11</v>
      </c>
      <c r="BR181" s="91">
        <v>-175084.97999999998</v>
      </c>
      <c r="BS181" s="91">
        <v>-151632.66</v>
      </c>
      <c r="BT181" s="91">
        <v>-36906.089999999997</v>
      </c>
      <c r="BU181" s="91">
        <v>-51132.89</v>
      </c>
      <c r="BV181" s="91">
        <v>-64152.020000000004</v>
      </c>
      <c r="BW181" s="91">
        <v>-335188.21999999997</v>
      </c>
      <c r="BX181" s="91">
        <v>-333896.34999999998</v>
      </c>
      <c r="BY181" s="91">
        <v>-651417.96</v>
      </c>
      <c r="BZ181" s="91">
        <v>-1326494.3</v>
      </c>
      <c r="CA181" s="91">
        <v>-1722075.4300000002</v>
      </c>
      <c r="CB181" s="91">
        <v>-831660.01</v>
      </c>
    </row>
    <row r="182" spans="1:80" x14ac:dyDescent="0.25">
      <c r="A182" s="135" t="s">
        <v>674</v>
      </c>
      <c r="B182" s="91"/>
      <c r="C182" s="91">
        <v>0</v>
      </c>
      <c r="D182" s="91">
        <v>0</v>
      </c>
      <c r="E182" s="91">
        <v>0</v>
      </c>
      <c r="F182" s="91">
        <v>0</v>
      </c>
      <c r="G182" s="91">
        <v>0</v>
      </c>
      <c r="H182" s="91">
        <v>0</v>
      </c>
      <c r="I182" s="91">
        <v>0</v>
      </c>
      <c r="J182" s="91">
        <v>0</v>
      </c>
      <c r="K182" s="91">
        <v>0</v>
      </c>
      <c r="L182" s="91">
        <v>0</v>
      </c>
      <c r="M182" s="91">
        <v>0</v>
      </c>
      <c r="N182" s="91">
        <v>0</v>
      </c>
      <c r="O182" s="91">
        <v>0</v>
      </c>
      <c r="P182" s="91">
        <v>0</v>
      </c>
      <c r="Q182" s="91">
        <v>0</v>
      </c>
      <c r="R182" s="91">
        <v>0</v>
      </c>
      <c r="S182" s="91">
        <v>0</v>
      </c>
      <c r="T182" s="91">
        <v>0</v>
      </c>
      <c r="U182" s="91">
        <v>0</v>
      </c>
      <c r="V182" s="91">
        <v>0</v>
      </c>
      <c r="W182" s="91">
        <v>0</v>
      </c>
      <c r="X182" s="91">
        <v>0</v>
      </c>
      <c r="Y182" s="91">
        <v>0</v>
      </c>
      <c r="Z182" s="91">
        <v>0</v>
      </c>
      <c r="AA182" s="91">
        <v>0</v>
      </c>
      <c r="AB182" s="91">
        <v>0</v>
      </c>
      <c r="AC182" s="91">
        <v>0</v>
      </c>
      <c r="AD182" s="91">
        <v>0</v>
      </c>
      <c r="AE182" s="91">
        <v>0</v>
      </c>
      <c r="AF182" s="91">
        <v>0</v>
      </c>
      <c r="AG182" s="91">
        <v>0</v>
      </c>
      <c r="AH182" s="91">
        <v>0</v>
      </c>
      <c r="AI182" s="91">
        <v>0</v>
      </c>
      <c r="AJ182" s="91">
        <v>0</v>
      </c>
      <c r="AK182" s="91">
        <v>0</v>
      </c>
      <c r="AL182" s="91">
        <v>0</v>
      </c>
      <c r="AM182" s="91">
        <v>0</v>
      </c>
      <c r="AN182" s="91">
        <v>0</v>
      </c>
      <c r="AO182" s="91">
        <v>0</v>
      </c>
      <c r="AP182" s="91">
        <v>0</v>
      </c>
      <c r="AQ182" s="91">
        <v>0</v>
      </c>
      <c r="AR182" s="91">
        <v>0</v>
      </c>
      <c r="AS182" s="91">
        <v>0</v>
      </c>
      <c r="AT182" s="91">
        <v>0</v>
      </c>
      <c r="AU182" s="91">
        <v>0</v>
      </c>
      <c r="AV182" s="91">
        <v>0</v>
      </c>
      <c r="AW182" s="91">
        <v>0</v>
      </c>
      <c r="AX182" s="91">
        <v>0</v>
      </c>
      <c r="AY182" s="91">
        <v>0</v>
      </c>
      <c r="AZ182" s="91">
        <v>0</v>
      </c>
      <c r="BA182" s="91">
        <v>0</v>
      </c>
      <c r="BB182" s="91">
        <v>0</v>
      </c>
      <c r="BC182" s="91">
        <v>0</v>
      </c>
      <c r="BD182" s="91">
        <v>0</v>
      </c>
      <c r="BE182" s="91">
        <v>0</v>
      </c>
      <c r="BF182" s="91">
        <v>0</v>
      </c>
      <c r="BG182" s="91">
        <v>0</v>
      </c>
      <c r="BH182" s="91">
        <v>0</v>
      </c>
      <c r="BI182" s="91">
        <v>0</v>
      </c>
      <c r="BJ182" s="91">
        <v>0</v>
      </c>
      <c r="BK182" s="91">
        <v>0</v>
      </c>
      <c r="BL182" s="91">
        <v>0</v>
      </c>
      <c r="BM182" s="91">
        <v>0</v>
      </c>
      <c r="BN182" s="91">
        <v>0</v>
      </c>
      <c r="BO182" s="91">
        <v>0</v>
      </c>
      <c r="BP182" s="91">
        <v>0</v>
      </c>
      <c r="BQ182" s="91">
        <v>0</v>
      </c>
      <c r="BR182" s="91">
        <v>0</v>
      </c>
      <c r="BS182" s="91">
        <v>0</v>
      </c>
      <c r="BT182" s="91">
        <v>0</v>
      </c>
      <c r="BU182" s="91">
        <v>0</v>
      </c>
      <c r="BV182" s="91">
        <v>0</v>
      </c>
      <c r="BW182" s="91">
        <v>0</v>
      </c>
      <c r="BX182" s="91">
        <v>0</v>
      </c>
      <c r="BY182" s="91">
        <v>0</v>
      </c>
      <c r="BZ182" s="91">
        <v>0</v>
      </c>
      <c r="CA182" s="91">
        <v>0</v>
      </c>
      <c r="CB182" s="91">
        <v>0</v>
      </c>
    </row>
    <row r="183" spans="1:80" x14ac:dyDescent="0.25">
      <c r="A183" s="136" t="s">
        <v>641</v>
      </c>
      <c r="B183" s="137"/>
      <c r="C183" s="137">
        <v>0</v>
      </c>
      <c r="D183" s="137">
        <v>0</v>
      </c>
      <c r="E183" s="137">
        <v>0</v>
      </c>
      <c r="F183" s="137">
        <v>0</v>
      </c>
      <c r="G183" s="137">
        <v>0</v>
      </c>
      <c r="H183" s="137">
        <v>0</v>
      </c>
      <c r="I183" s="137">
        <v>0</v>
      </c>
      <c r="J183" s="137">
        <v>0</v>
      </c>
      <c r="K183" s="137">
        <v>0</v>
      </c>
      <c r="L183" s="137">
        <v>0</v>
      </c>
      <c r="M183" s="137">
        <v>0</v>
      </c>
      <c r="N183" s="137">
        <v>0</v>
      </c>
      <c r="O183" s="137">
        <v>0</v>
      </c>
      <c r="P183" s="137">
        <v>0</v>
      </c>
      <c r="Q183" s="137">
        <v>0</v>
      </c>
      <c r="R183" s="137">
        <v>0</v>
      </c>
      <c r="S183" s="137">
        <v>0</v>
      </c>
      <c r="T183" s="137">
        <v>0</v>
      </c>
      <c r="U183" s="137">
        <v>0</v>
      </c>
      <c r="V183" s="137">
        <v>0</v>
      </c>
      <c r="W183" s="137">
        <v>0</v>
      </c>
      <c r="X183" s="137">
        <v>0</v>
      </c>
      <c r="Y183" s="137">
        <v>0</v>
      </c>
      <c r="Z183" s="137">
        <v>0</v>
      </c>
      <c r="AA183" s="137">
        <v>0</v>
      </c>
      <c r="AB183" s="137">
        <v>0</v>
      </c>
      <c r="AC183" s="137">
        <v>0</v>
      </c>
      <c r="AD183" s="137">
        <v>0</v>
      </c>
      <c r="AE183" s="137">
        <v>0</v>
      </c>
      <c r="AF183" s="137">
        <v>0</v>
      </c>
      <c r="AG183" s="137">
        <v>0</v>
      </c>
      <c r="AH183" s="137">
        <v>0</v>
      </c>
      <c r="AI183" s="137">
        <v>0</v>
      </c>
      <c r="AJ183" s="137">
        <v>0</v>
      </c>
      <c r="AK183" s="137">
        <v>0</v>
      </c>
      <c r="AL183" s="137">
        <v>0</v>
      </c>
      <c r="AM183" s="137">
        <v>0</v>
      </c>
      <c r="AN183" s="137">
        <v>0</v>
      </c>
      <c r="AO183" s="137">
        <v>0</v>
      </c>
      <c r="AP183" s="137">
        <v>0</v>
      </c>
      <c r="AQ183" s="137">
        <v>0</v>
      </c>
      <c r="AR183" s="137">
        <v>0</v>
      </c>
      <c r="AS183" s="137">
        <v>0</v>
      </c>
      <c r="AT183" s="137">
        <v>0</v>
      </c>
      <c r="AU183" s="137">
        <v>0</v>
      </c>
      <c r="AV183" s="137">
        <v>0</v>
      </c>
      <c r="AW183" s="137">
        <v>0</v>
      </c>
      <c r="AX183" s="137">
        <v>0</v>
      </c>
      <c r="AY183" s="137">
        <v>0</v>
      </c>
      <c r="AZ183" s="137">
        <v>0</v>
      </c>
      <c r="BA183" s="137">
        <v>0</v>
      </c>
      <c r="BB183" s="137">
        <v>0</v>
      </c>
      <c r="BC183" s="137">
        <v>0</v>
      </c>
      <c r="BD183" s="137">
        <v>0</v>
      </c>
      <c r="BE183" s="137">
        <v>0</v>
      </c>
      <c r="BF183" s="137">
        <v>0</v>
      </c>
      <c r="BG183" s="137">
        <v>0</v>
      </c>
      <c r="BH183" s="137">
        <v>0</v>
      </c>
      <c r="BI183" s="137">
        <v>0</v>
      </c>
      <c r="BJ183" s="137">
        <v>0</v>
      </c>
      <c r="BK183" s="137">
        <v>0</v>
      </c>
      <c r="BL183" s="137">
        <v>0</v>
      </c>
      <c r="BM183" s="137">
        <v>0</v>
      </c>
      <c r="BN183" s="137">
        <v>0</v>
      </c>
      <c r="BO183" s="137">
        <v>0</v>
      </c>
      <c r="BP183" s="137">
        <v>0</v>
      </c>
      <c r="BQ183" s="137">
        <v>0</v>
      </c>
      <c r="BR183" s="137">
        <v>0</v>
      </c>
      <c r="BS183" s="137">
        <v>0</v>
      </c>
      <c r="BT183" s="137">
        <v>0</v>
      </c>
      <c r="BU183" s="137">
        <v>0</v>
      </c>
      <c r="BV183" s="137">
        <v>0</v>
      </c>
      <c r="BW183" s="91">
        <v>0</v>
      </c>
      <c r="BX183" s="91">
        <v>0</v>
      </c>
      <c r="BY183" s="91">
        <v>0</v>
      </c>
      <c r="BZ183" s="91">
        <v>0</v>
      </c>
      <c r="CA183" s="91">
        <v>0</v>
      </c>
      <c r="CB183" s="91">
        <v>0</v>
      </c>
    </row>
    <row r="184" spans="1:80" x14ac:dyDescent="0.25">
      <c r="A184" s="135" t="s">
        <v>314</v>
      </c>
      <c r="B184" s="165">
        <v>15183119.869999999</v>
      </c>
      <c r="C184" s="140">
        <v>15379403.470000001</v>
      </c>
      <c r="D184" s="140">
        <v>15455970.310000001</v>
      </c>
      <c r="E184" s="140">
        <v>15595450.82</v>
      </c>
      <c r="F184" s="140">
        <v>15571588.83</v>
      </c>
      <c r="G184" s="140">
        <v>15639851.689999999</v>
      </c>
      <c r="H184" s="140">
        <v>16296667.470000001</v>
      </c>
      <c r="I184" s="140">
        <v>15838205.02</v>
      </c>
      <c r="J184" s="140">
        <v>15972564.529999999</v>
      </c>
      <c r="K184" s="140">
        <v>15853747.720000001</v>
      </c>
      <c r="L184" s="140">
        <v>15913551.6</v>
      </c>
      <c r="M184" s="140">
        <v>15950462.289999999</v>
      </c>
      <c r="N184" s="140">
        <v>15957889.1</v>
      </c>
      <c r="O184" s="140">
        <v>16081745.82</v>
      </c>
      <c r="P184" s="140">
        <v>16211280.689999999</v>
      </c>
      <c r="Q184" s="140">
        <v>16340815.560000001</v>
      </c>
      <c r="R184" s="140">
        <v>16470350.43</v>
      </c>
      <c r="S184" s="140">
        <v>16534455.279999999</v>
      </c>
      <c r="T184" s="140">
        <v>17452585.469999999</v>
      </c>
      <c r="U184" s="140">
        <v>17724307.34</v>
      </c>
      <c r="V184" s="140">
        <v>18601551.699999999</v>
      </c>
      <c r="W184" s="140">
        <v>18748217.699999999</v>
      </c>
      <c r="X184" s="140">
        <v>18890340.25</v>
      </c>
      <c r="Y184" s="140">
        <v>19097008.170000002</v>
      </c>
      <c r="Z184" s="140">
        <v>19720467.789999999</v>
      </c>
      <c r="AA184" s="140">
        <v>19820802.02</v>
      </c>
      <c r="AB184" s="140">
        <v>19927119.289999999</v>
      </c>
      <c r="AC184" s="140">
        <v>20031903.850000001</v>
      </c>
      <c r="AD184" s="140">
        <v>20137239.289999999</v>
      </c>
      <c r="AE184" s="140">
        <v>20227549.289999999</v>
      </c>
      <c r="AF184" s="140">
        <v>20326458.16</v>
      </c>
      <c r="AG184" s="140">
        <v>20316325.850000001</v>
      </c>
      <c r="AH184" s="140">
        <v>20355693.02</v>
      </c>
      <c r="AI184" s="140">
        <v>20440780.109999999</v>
      </c>
      <c r="AJ184" s="140">
        <v>20498974.719999999</v>
      </c>
      <c r="AK184" s="140">
        <v>20620646.48</v>
      </c>
      <c r="AL184" s="140">
        <v>20724960.789999999</v>
      </c>
      <c r="AM184" s="140">
        <v>20791092.760000002</v>
      </c>
      <c r="AN184" s="140">
        <v>20894840.329999998</v>
      </c>
      <c r="AO184" s="140">
        <v>21000544.91</v>
      </c>
      <c r="AP184" s="140">
        <v>21106355.550000001</v>
      </c>
      <c r="AQ184" s="140">
        <v>21176718.559999999</v>
      </c>
      <c r="AR184" s="140">
        <v>21155973.010000002</v>
      </c>
      <c r="AS184" s="140">
        <v>21076680.059999999</v>
      </c>
      <c r="AT184" s="140">
        <v>21105330.84</v>
      </c>
      <c r="AU184" s="140">
        <v>21022924.120000001</v>
      </c>
      <c r="AV184" s="140">
        <v>21044117.960000001</v>
      </c>
      <c r="AW184" s="140">
        <v>21070799.07</v>
      </c>
      <c r="AX184" s="140">
        <v>21054377.350000001</v>
      </c>
      <c r="AY184" s="140">
        <v>20554674.760000002</v>
      </c>
      <c r="AZ184" s="140">
        <v>20643052.829999998</v>
      </c>
      <c r="BA184" s="140">
        <v>20744848.809999999</v>
      </c>
      <c r="BB184" s="140">
        <v>20824871.969999999</v>
      </c>
      <c r="BC184" s="140">
        <v>20913396.77</v>
      </c>
      <c r="BD184" s="140">
        <v>20991609.329999998</v>
      </c>
      <c r="BE184" s="140">
        <v>20406648.949999999</v>
      </c>
      <c r="BF184" s="140">
        <v>20536586.449999999</v>
      </c>
      <c r="BG184" s="140">
        <v>20633384.620000001</v>
      </c>
      <c r="BH184" s="140">
        <v>20687642.050000001</v>
      </c>
      <c r="BI184" s="140">
        <v>20808949.25</v>
      </c>
      <c r="BJ184" s="140">
        <v>20891551.920000002</v>
      </c>
      <c r="BK184" s="140">
        <v>20985199.010000002</v>
      </c>
      <c r="BL184" s="140">
        <v>21059663.27</v>
      </c>
      <c r="BM184" s="140">
        <v>21149510.329999998</v>
      </c>
      <c r="BN184" s="140">
        <v>21240043.309999999</v>
      </c>
      <c r="BO184" s="140">
        <v>21267219.16</v>
      </c>
      <c r="BP184" s="140">
        <v>21397156.66</v>
      </c>
      <c r="BQ184" s="140">
        <v>21448363.050000001</v>
      </c>
      <c r="BR184" s="140">
        <v>21403215.57</v>
      </c>
      <c r="BS184" s="140">
        <v>21381520.41</v>
      </c>
      <c r="BT184" s="140">
        <v>21474551.82</v>
      </c>
      <c r="BU184" s="140">
        <v>21553356.43</v>
      </c>
      <c r="BV184" s="140">
        <v>21619141.91</v>
      </c>
      <c r="BW184" s="140">
        <v>774769.23</v>
      </c>
      <c r="BX184" s="140">
        <v>3762578.69</v>
      </c>
      <c r="BY184" s="140">
        <v>1004493</v>
      </c>
      <c r="BZ184" s="140">
        <v>329416.56</v>
      </c>
      <c r="CA184" s="140">
        <v>-162825.43</v>
      </c>
      <c r="CB184" s="140">
        <v>727589.99</v>
      </c>
    </row>
    <row r="185" spans="1:80" x14ac:dyDescent="0.25">
      <c r="A185" s="135" t="s">
        <v>703</v>
      </c>
      <c r="B185" s="91">
        <v>0</v>
      </c>
      <c r="C185" s="91">
        <v>0</v>
      </c>
      <c r="D185" s="91">
        <v>0</v>
      </c>
      <c r="E185" s="91">
        <v>0</v>
      </c>
      <c r="F185" s="91">
        <v>0</v>
      </c>
      <c r="G185" s="91">
        <v>0</v>
      </c>
      <c r="H185" s="91">
        <v>0</v>
      </c>
      <c r="I185" s="91">
        <v>0</v>
      </c>
      <c r="J185" s="91">
        <v>0</v>
      </c>
      <c r="K185" s="91">
        <v>0</v>
      </c>
      <c r="L185" s="91">
        <v>0</v>
      </c>
      <c r="M185" s="91">
        <v>0</v>
      </c>
      <c r="N185" s="91">
        <v>0</v>
      </c>
      <c r="O185" s="91">
        <v>0</v>
      </c>
      <c r="P185" s="91">
        <v>0</v>
      </c>
      <c r="Q185" s="91">
        <v>0</v>
      </c>
      <c r="R185" s="91">
        <v>0</v>
      </c>
      <c r="S185" s="91">
        <v>0</v>
      </c>
      <c r="T185" s="91">
        <v>0</v>
      </c>
      <c r="U185" s="91">
        <v>0</v>
      </c>
      <c r="V185" s="91">
        <v>0</v>
      </c>
      <c r="W185" s="91">
        <v>0</v>
      </c>
      <c r="X185" s="91">
        <v>0</v>
      </c>
      <c r="Y185" s="91">
        <v>0</v>
      </c>
      <c r="Z185" s="91">
        <v>0</v>
      </c>
      <c r="AA185" s="91">
        <v>0</v>
      </c>
      <c r="AB185" s="91">
        <v>0</v>
      </c>
      <c r="AC185" s="91">
        <v>0</v>
      </c>
      <c r="AD185" s="91">
        <v>0</v>
      </c>
      <c r="AE185" s="91">
        <v>0</v>
      </c>
      <c r="AF185" s="91">
        <v>0</v>
      </c>
      <c r="AG185" s="91">
        <v>0</v>
      </c>
      <c r="AH185" s="91">
        <v>0</v>
      </c>
      <c r="AI185" s="91">
        <v>0</v>
      </c>
      <c r="AJ185" s="91">
        <v>0</v>
      </c>
      <c r="AK185" s="91">
        <v>0</v>
      </c>
      <c r="AL185" s="91">
        <v>0</v>
      </c>
      <c r="AM185" s="91">
        <v>0</v>
      </c>
      <c r="AN185" s="91">
        <v>0</v>
      </c>
      <c r="AO185" s="91">
        <v>0</v>
      </c>
      <c r="AP185" s="91">
        <v>0</v>
      </c>
      <c r="AQ185" s="91">
        <v>0</v>
      </c>
      <c r="AR185" s="91">
        <v>0</v>
      </c>
      <c r="AS185" s="91">
        <v>0</v>
      </c>
      <c r="AT185" s="91">
        <v>0</v>
      </c>
      <c r="AU185" s="91">
        <v>0</v>
      </c>
      <c r="AV185" s="91">
        <v>0</v>
      </c>
      <c r="AW185" s="91">
        <v>0</v>
      </c>
      <c r="AX185" s="91">
        <v>0</v>
      </c>
      <c r="AY185" s="91">
        <v>0</v>
      </c>
      <c r="AZ185" s="91">
        <v>0</v>
      </c>
      <c r="BA185" s="91">
        <v>0</v>
      </c>
      <c r="BB185" s="91">
        <v>0</v>
      </c>
      <c r="BC185" s="91">
        <v>0</v>
      </c>
      <c r="BD185" s="91">
        <v>0</v>
      </c>
      <c r="BE185" s="91">
        <v>0</v>
      </c>
      <c r="BF185" s="91">
        <v>0</v>
      </c>
      <c r="BG185" s="91">
        <v>0</v>
      </c>
      <c r="BH185" s="91">
        <v>0</v>
      </c>
      <c r="BI185" s="91">
        <v>0</v>
      </c>
      <c r="BJ185" s="91">
        <v>0</v>
      </c>
      <c r="BK185" s="91">
        <v>0</v>
      </c>
      <c r="BL185" s="91">
        <v>0</v>
      </c>
      <c r="BM185" s="91">
        <v>0</v>
      </c>
      <c r="BN185" s="91">
        <v>0</v>
      </c>
      <c r="BO185" s="91">
        <v>0</v>
      </c>
      <c r="BP185" s="91">
        <v>0</v>
      </c>
      <c r="BQ185" s="91">
        <v>0</v>
      </c>
      <c r="BR185" s="91">
        <v>0</v>
      </c>
      <c r="BS185" s="91">
        <v>0</v>
      </c>
      <c r="BT185" s="91">
        <v>0</v>
      </c>
      <c r="BU185" s="91">
        <v>0</v>
      </c>
      <c r="BV185" s="91">
        <v>0</v>
      </c>
      <c r="BW185" s="91"/>
      <c r="BX185" s="91"/>
      <c r="BY185" s="91"/>
      <c r="BZ185" s="91"/>
      <c r="CA185" s="91"/>
      <c r="CB185" s="91"/>
    </row>
    <row r="186" spans="1:80" x14ac:dyDescent="0.25">
      <c r="A186" s="135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  <c r="AR186" s="91"/>
      <c r="AS186" s="91"/>
      <c r="AT186" s="91"/>
      <c r="AU186" s="91"/>
      <c r="AV186" s="91"/>
      <c r="AW186" s="91"/>
      <c r="AX186" s="91"/>
      <c r="AY186" s="91"/>
      <c r="AZ186" s="91"/>
      <c r="BA186" s="91"/>
      <c r="BB186" s="91"/>
      <c r="BC186" s="91"/>
      <c r="BD186" s="91"/>
      <c r="BE186" s="91"/>
      <c r="BF186" s="91"/>
      <c r="BG186" s="91"/>
      <c r="BH186" s="91"/>
      <c r="BI186" s="91"/>
      <c r="BJ186" s="91"/>
      <c r="BK186" s="91"/>
      <c r="BL186" s="91"/>
      <c r="BM186" s="91"/>
      <c r="BN186" s="91"/>
      <c r="BO186" s="91"/>
      <c r="BP186" s="91"/>
      <c r="BQ186" s="91"/>
      <c r="BR186" s="91"/>
      <c r="BS186" s="91"/>
      <c r="BT186" s="91"/>
      <c r="BU186" s="91"/>
      <c r="BV186" s="91"/>
      <c r="BW186" s="91"/>
      <c r="BX186" s="91"/>
      <c r="BY186" s="91"/>
      <c r="BZ186" s="91"/>
      <c r="CA186" s="91"/>
      <c r="CB186" s="91"/>
    </row>
    <row r="187" spans="1:80" x14ac:dyDescent="0.25">
      <c r="A187" s="132">
        <v>1220000</v>
      </c>
      <c r="B187" s="133" t="s">
        <v>750</v>
      </c>
      <c r="C187" s="144"/>
      <c r="D187" s="144"/>
      <c r="E187" s="144"/>
      <c r="F187" s="144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144"/>
      <c r="Y187" s="144"/>
      <c r="Z187" s="144"/>
      <c r="AA187" s="144"/>
      <c r="AB187" s="144"/>
      <c r="AC187" s="144"/>
      <c r="AD187" s="144"/>
      <c r="AE187" s="144"/>
      <c r="AF187" s="144"/>
      <c r="AG187" s="144"/>
      <c r="AH187" s="144"/>
      <c r="AI187" s="144"/>
      <c r="AJ187" s="144"/>
      <c r="AK187" s="144"/>
      <c r="AL187" s="144"/>
      <c r="AM187" s="144"/>
      <c r="AN187" s="144"/>
      <c r="AO187" s="144"/>
      <c r="AP187" s="144"/>
      <c r="AQ187" s="144"/>
      <c r="AR187" s="144"/>
      <c r="AS187" s="144"/>
      <c r="AT187" s="144"/>
      <c r="AU187" s="144"/>
      <c r="AV187" s="144"/>
      <c r="AW187" s="144"/>
      <c r="AX187" s="144"/>
      <c r="AY187" s="144"/>
      <c r="AZ187" s="144"/>
      <c r="BA187" s="144"/>
      <c r="BB187" s="144"/>
      <c r="BC187" s="144"/>
      <c r="BD187" s="144"/>
      <c r="BE187" s="144"/>
      <c r="BF187" s="144"/>
      <c r="BG187" s="144"/>
      <c r="BH187" s="144"/>
      <c r="BI187" s="144"/>
      <c r="BJ187" s="144"/>
      <c r="BK187" s="144"/>
      <c r="BL187" s="144"/>
      <c r="BM187" s="144"/>
      <c r="BN187" s="144"/>
      <c r="BO187" s="144"/>
      <c r="BP187" s="144"/>
      <c r="BQ187" s="144"/>
      <c r="BR187" s="144"/>
      <c r="BS187" s="144"/>
      <c r="BT187" s="144"/>
      <c r="BU187" s="144"/>
      <c r="BV187" s="144"/>
      <c r="BW187" s="144"/>
      <c r="BX187" s="144"/>
      <c r="BY187" s="144"/>
      <c r="BZ187" s="144"/>
      <c r="CA187" s="144"/>
      <c r="CB187" s="144"/>
    </row>
    <row r="188" spans="1:80" x14ac:dyDescent="0.25">
      <c r="A188" s="135" t="s">
        <v>701</v>
      </c>
      <c r="B188" s="91"/>
      <c r="C188" s="91">
        <v>-7709451.3399999999</v>
      </c>
      <c r="D188" s="91">
        <v>-7808174.8700000001</v>
      </c>
      <c r="E188" s="91">
        <v>-7904804.2300000004</v>
      </c>
      <c r="F188" s="91">
        <v>-8005854.1699999999</v>
      </c>
      <c r="G188" s="91">
        <v>-8075982.3600000003</v>
      </c>
      <c r="H188" s="91">
        <v>-8132079.9800000004</v>
      </c>
      <c r="I188" s="91">
        <v>-8239435.1200000001</v>
      </c>
      <c r="J188" s="91">
        <v>-8305890.6500000004</v>
      </c>
      <c r="K188" s="91">
        <v>-8410516.0299999993</v>
      </c>
      <c r="L188" s="91">
        <v>-8350661.0999999996</v>
      </c>
      <c r="M188" s="91">
        <v>-8422593.0999999996</v>
      </c>
      <c r="N188" s="91">
        <v>-8554023.7400000002</v>
      </c>
      <c r="O188" s="91">
        <v>-7144756.8499999996</v>
      </c>
      <c r="P188" s="91">
        <v>-7221803.46</v>
      </c>
      <c r="Q188" s="91">
        <v>-7305219.7599999998</v>
      </c>
      <c r="R188" s="91">
        <v>-7389359.2999999998</v>
      </c>
      <c r="S188" s="91">
        <v>-7474222.0700000003</v>
      </c>
      <c r="T188" s="91">
        <v>-7494378.0599999996</v>
      </c>
      <c r="U188" s="91">
        <v>-7568917.2999999998</v>
      </c>
      <c r="V188" s="91">
        <v>-7599907.79</v>
      </c>
      <c r="W188" s="91">
        <v>-7639047.0099999998</v>
      </c>
      <c r="X188" s="91">
        <v>-7681663.9400000004</v>
      </c>
      <c r="Y188" s="91">
        <v>-7720366.7400000002</v>
      </c>
      <c r="Z188" s="91">
        <v>-7785255.5499999998</v>
      </c>
      <c r="AA188" s="91">
        <v>-7869600.8799999999</v>
      </c>
      <c r="AB188" s="91">
        <v>-7928832.21</v>
      </c>
      <c r="AC188" s="91">
        <v>-7994606.7699999996</v>
      </c>
      <c r="AD188" s="91">
        <v>-8059442.2699999996</v>
      </c>
      <c r="AE188" s="91">
        <v>-8125413.6600000001</v>
      </c>
      <c r="AF188" s="91">
        <v>-8176947.7300000004</v>
      </c>
      <c r="AG188" s="91">
        <v>-8237584.9000000004</v>
      </c>
      <c r="AH188" s="91">
        <v>-8189733.1299999999</v>
      </c>
      <c r="AI188" s="91">
        <v>-8191324.2699999996</v>
      </c>
      <c r="AJ188" s="91">
        <v>-8238855.1299999999</v>
      </c>
      <c r="AK188" s="91">
        <v>-8259968.5800000001</v>
      </c>
      <c r="AL188" s="91">
        <v>-8344884.0899999999</v>
      </c>
      <c r="AM188" s="91">
        <v>-8408943.3000000007</v>
      </c>
      <c r="AN188" s="91">
        <v>-8439232.5500000007</v>
      </c>
      <c r="AO188" s="91">
        <v>-8507506.6300000008</v>
      </c>
      <c r="AP188" s="91">
        <v>-8578316.9800000004</v>
      </c>
      <c r="AQ188" s="91">
        <v>-8649823.5700000003</v>
      </c>
      <c r="AR188" s="91">
        <v>-8686473.3100000005</v>
      </c>
      <c r="AS188" s="91">
        <v>-8632407.3499999996</v>
      </c>
      <c r="AT188" s="91">
        <v>-8519678.1600000001</v>
      </c>
      <c r="AU188" s="91">
        <v>-8514449.9900000002</v>
      </c>
      <c r="AV188" s="91">
        <v>-8398324.2799999993</v>
      </c>
      <c r="AW188" s="91">
        <v>-8385339.0199999996</v>
      </c>
      <c r="AX188" s="91">
        <v>-8377959.3600000003</v>
      </c>
      <c r="AY188" s="91">
        <v>-8327626.6699999999</v>
      </c>
      <c r="AZ188" s="91">
        <v>-7801975.7400000002</v>
      </c>
      <c r="BA188" s="91">
        <v>-7861615.4699999997</v>
      </c>
      <c r="BB188" s="91">
        <v>-7935166.5499999998</v>
      </c>
      <c r="BC188" s="91">
        <v>-7987513.1699999999</v>
      </c>
      <c r="BD188" s="91">
        <v>-8048808.2199999997</v>
      </c>
      <c r="BE188" s="91">
        <v>-8100285.2999999998</v>
      </c>
      <c r="BF188" s="91">
        <v>-7489026.1200000001</v>
      </c>
      <c r="BG188" s="91">
        <v>-7589398.7999999998</v>
      </c>
      <c r="BH188" s="91">
        <v>-7657357.6299999999</v>
      </c>
      <c r="BI188" s="91">
        <v>-7683316.1699999999</v>
      </c>
      <c r="BJ188" s="91">
        <v>-7776627.4199999999</v>
      </c>
      <c r="BK188" s="91">
        <v>-7831911.4400000004</v>
      </c>
      <c r="BL188" s="91">
        <v>-7898701.0800000001</v>
      </c>
      <c r="BM188" s="91">
        <v>-7946830.75</v>
      </c>
      <c r="BN188" s="91">
        <v>-8010758.9800000004</v>
      </c>
      <c r="BO188" s="91">
        <v>-8075874.7800000003</v>
      </c>
      <c r="BP188" s="91">
        <v>-8078138.9299999997</v>
      </c>
      <c r="BQ188" s="91">
        <v>-8183316.46</v>
      </c>
      <c r="BR188" s="91">
        <v>-8210488.3600000003</v>
      </c>
      <c r="BS188" s="91">
        <v>-8141592.29</v>
      </c>
      <c r="BT188" s="91">
        <v>-8095896.4699999997</v>
      </c>
      <c r="BU188" s="91">
        <v>-8164806.0899999999</v>
      </c>
      <c r="BV188" s="91">
        <v>-8220008.3300000001</v>
      </c>
      <c r="BW188" s="91"/>
      <c r="BX188" s="91"/>
      <c r="BY188" s="91"/>
      <c r="BZ188" s="91"/>
      <c r="CA188" s="91"/>
      <c r="CB188" s="91"/>
    </row>
    <row r="189" spans="1:80" x14ac:dyDescent="0.25">
      <c r="A189" s="141" t="s">
        <v>742</v>
      </c>
      <c r="B189" s="91"/>
      <c r="C189" s="91">
        <v>-98723.53</v>
      </c>
      <c r="D189" s="91">
        <v>-100359.8</v>
      </c>
      <c r="E189" s="91">
        <v>-101049.93999999999</v>
      </c>
      <c r="F189" s="91">
        <v>-105435.06000000001</v>
      </c>
      <c r="G189" s="91">
        <v>-102362.99</v>
      </c>
      <c r="H189" s="91">
        <v>-110686</v>
      </c>
      <c r="I189" s="91">
        <v>-105293.1</v>
      </c>
      <c r="J189" s="91">
        <v>-104625.38</v>
      </c>
      <c r="K189" s="91">
        <v>-105705.21</v>
      </c>
      <c r="L189" s="91">
        <v>-106018.61</v>
      </c>
      <c r="M189" s="91">
        <v>-133075.76999999999</v>
      </c>
      <c r="N189" s="91">
        <v>1402841.66</v>
      </c>
      <c r="O189" s="91">
        <v>-82724.760000000009</v>
      </c>
      <c r="P189" s="91">
        <v>-83416.300000000017</v>
      </c>
      <c r="Q189" s="91">
        <v>-84139.54</v>
      </c>
      <c r="R189" s="91">
        <v>-84862.77</v>
      </c>
      <c r="S189" s="91">
        <v>-85586.010000000009</v>
      </c>
      <c r="T189" s="91">
        <v>-85943.920000000013</v>
      </c>
      <c r="U189" s="91">
        <v>-88803.49</v>
      </c>
      <c r="V189" s="91">
        <v>-89753.940000000017</v>
      </c>
      <c r="W189" s="91">
        <v>-92389.96</v>
      </c>
      <c r="X189" s="91">
        <v>-93019.28</v>
      </c>
      <c r="Y189" s="91">
        <v>-93623.23000000001</v>
      </c>
      <c r="Z189" s="91">
        <v>-94477.180000000008</v>
      </c>
      <c r="AA189" s="91">
        <v>-96541.5</v>
      </c>
      <c r="AB189" s="91">
        <v>-97101.690000000017</v>
      </c>
      <c r="AC189" s="91">
        <v>-97695.300000000017</v>
      </c>
      <c r="AD189" s="91">
        <v>-98280.35</v>
      </c>
      <c r="AE189" s="91">
        <v>-98868.47</v>
      </c>
      <c r="AF189" s="91">
        <v>-99372.7</v>
      </c>
      <c r="AG189" s="91">
        <v>-99924.94</v>
      </c>
      <c r="AH189" s="91">
        <v>-99868.37000000001</v>
      </c>
      <c r="AI189" s="91">
        <v>-100088.17000000001</v>
      </c>
      <c r="AJ189" s="91">
        <v>-100563.24</v>
      </c>
      <c r="AK189" s="91">
        <v>-100888.15000000001</v>
      </c>
      <c r="AL189" s="91">
        <v>-101567.50000000001</v>
      </c>
      <c r="AM189" s="91">
        <v>-102149.92000000001</v>
      </c>
      <c r="AN189" s="91">
        <v>-102519.15000000001</v>
      </c>
      <c r="AO189" s="91">
        <v>-103098.41</v>
      </c>
      <c r="AP189" s="91">
        <v>-103688.59000000001</v>
      </c>
      <c r="AQ189" s="91">
        <v>-104279.37000000001</v>
      </c>
      <c r="AR189" s="91">
        <v>-104672.23000000001</v>
      </c>
      <c r="AS189" s="91">
        <v>-104556.40000000001</v>
      </c>
      <c r="AT189" s="91">
        <v>-104113.69</v>
      </c>
      <c r="AU189" s="91">
        <v>-104273.65</v>
      </c>
      <c r="AV189" s="91">
        <v>-103813.54000000001</v>
      </c>
      <c r="AW189" s="91">
        <v>-103931.87</v>
      </c>
      <c r="AX189" s="91">
        <v>-104080.85</v>
      </c>
      <c r="AY189" s="91">
        <v>-103989.16</v>
      </c>
      <c r="AZ189" s="91">
        <v>-101199.16</v>
      </c>
      <c r="BA189" s="91">
        <v>-101692.6</v>
      </c>
      <c r="BB189" s="91">
        <v>-102260.96</v>
      </c>
      <c r="BC189" s="91">
        <v>-102707.75</v>
      </c>
      <c r="BD189" s="91">
        <v>-103202.02</v>
      </c>
      <c r="BE189" s="91">
        <v>-103638.70000000001</v>
      </c>
      <c r="BF189" s="91">
        <v>-100372.68000000001</v>
      </c>
      <c r="BG189" s="91">
        <v>-101098.16</v>
      </c>
      <c r="BH189" s="91">
        <v>-101638.61000000002</v>
      </c>
      <c r="BI189" s="91">
        <v>-101941.55</v>
      </c>
      <c r="BJ189" s="91">
        <v>-102618.85</v>
      </c>
      <c r="BK189" s="91">
        <v>-103080.05000000002</v>
      </c>
      <c r="BL189" s="91">
        <v>-103602.91000000002</v>
      </c>
      <c r="BM189" s="91">
        <v>-104018.67000000001</v>
      </c>
      <c r="BN189" s="91">
        <v>-104520.32000000001</v>
      </c>
      <c r="BO189" s="91">
        <v>-105025.8</v>
      </c>
      <c r="BP189" s="91">
        <v>-105177.53</v>
      </c>
      <c r="BQ189" s="91">
        <v>-105903.01000000001</v>
      </c>
      <c r="BR189" s="91">
        <v>-106188.91</v>
      </c>
      <c r="BS189" s="91">
        <v>-105936.84000000001</v>
      </c>
      <c r="BT189" s="91">
        <v>-105815.71</v>
      </c>
      <c r="BU189" s="91">
        <v>-106335.13</v>
      </c>
      <c r="BV189" s="91">
        <v>-106775.12000000001</v>
      </c>
      <c r="BW189" s="91">
        <v>229506.27000000002</v>
      </c>
      <c r="BX189" s="91">
        <v>-1058740.3800000001</v>
      </c>
      <c r="BY189" s="91">
        <v>-1190760.3799999999</v>
      </c>
      <c r="BZ189" s="91">
        <v>-1245177.6700000002</v>
      </c>
      <c r="CA189" s="91">
        <v>-1226360.2000000002</v>
      </c>
      <c r="CB189" s="91">
        <v>-1262380</v>
      </c>
    </row>
    <row r="190" spans="1:80" x14ac:dyDescent="0.25">
      <c r="A190" s="135" t="s">
        <v>644</v>
      </c>
      <c r="B190" s="91"/>
      <c r="C190" s="91">
        <v>0</v>
      </c>
      <c r="D190" s="91">
        <v>3730.44</v>
      </c>
      <c r="E190" s="91">
        <v>0</v>
      </c>
      <c r="F190" s="91">
        <v>35306.870000000003</v>
      </c>
      <c r="G190" s="91">
        <v>46265.37</v>
      </c>
      <c r="H190" s="91">
        <v>3330.86</v>
      </c>
      <c r="I190" s="91">
        <v>38837.57</v>
      </c>
      <c r="J190" s="91">
        <v>0</v>
      </c>
      <c r="K190" s="91">
        <v>165560.14000000001</v>
      </c>
      <c r="L190" s="91">
        <v>34086.61</v>
      </c>
      <c r="M190" s="91">
        <v>1645.13</v>
      </c>
      <c r="N190" s="91">
        <v>6425.2300000000005</v>
      </c>
      <c r="O190" s="91">
        <v>5678.15</v>
      </c>
      <c r="P190" s="91">
        <v>0</v>
      </c>
      <c r="Q190" s="91">
        <v>0</v>
      </c>
      <c r="R190" s="91">
        <v>0</v>
      </c>
      <c r="S190" s="91">
        <v>65430.020000000004</v>
      </c>
      <c r="T190" s="91">
        <v>11404.68</v>
      </c>
      <c r="U190" s="91">
        <v>57813</v>
      </c>
      <c r="V190" s="91">
        <v>50614.720000000001</v>
      </c>
      <c r="W190" s="91">
        <v>49773.03</v>
      </c>
      <c r="X190" s="91">
        <v>54316.480000000003</v>
      </c>
      <c r="Y190" s="91">
        <v>28734.42</v>
      </c>
      <c r="Z190" s="91">
        <v>10131.85</v>
      </c>
      <c r="AA190" s="91">
        <v>37310.17</v>
      </c>
      <c r="AB190" s="91">
        <v>31327.13</v>
      </c>
      <c r="AC190" s="91">
        <v>32859.800000000003</v>
      </c>
      <c r="AD190" s="91">
        <v>32308.959999999999</v>
      </c>
      <c r="AE190" s="91">
        <v>47334.400000000001</v>
      </c>
      <c r="AF190" s="91">
        <v>38735.53</v>
      </c>
      <c r="AG190" s="91">
        <v>147776.71</v>
      </c>
      <c r="AH190" s="91">
        <v>98277.23</v>
      </c>
      <c r="AI190" s="91">
        <v>52557.31</v>
      </c>
      <c r="AJ190" s="91">
        <v>79449.790000000008</v>
      </c>
      <c r="AK190" s="91">
        <v>15972.64</v>
      </c>
      <c r="AL190" s="91">
        <v>37508.29</v>
      </c>
      <c r="AM190" s="91">
        <v>71860.67</v>
      </c>
      <c r="AN190" s="91">
        <v>34245.07</v>
      </c>
      <c r="AO190" s="91">
        <v>32288.06</v>
      </c>
      <c r="AP190" s="91">
        <v>32182</v>
      </c>
      <c r="AQ190" s="91">
        <v>67629.63</v>
      </c>
      <c r="AR190" s="91">
        <v>158738.19</v>
      </c>
      <c r="AS190" s="91">
        <v>217285.59</v>
      </c>
      <c r="AT190" s="91">
        <v>109341.86</v>
      </c>
      <c r="AU190" s="91">
        <v>220399.35999999999</v>
      </c>
      <c r="AV190" s="91">
        <v>116798.8</v>
      </c>
      <c r="AW190" s="91">
        <v>111311.53</v>
      </c>
      <c r="AX190" s="91">
        <v>154413.54</v>
      </c>
      <c r="AY190" s="91">
        <v>629640.09</v>
      </c>
      <c r="AZ190" s="91">
        <v>41559.43</v>
      </c>
      <c r="BA190" s="91">
        <v>28141.52</v>
      </c>
      <c r="BB190" s="91">
        <v>49914.34</v>
      </c>
      <c r="BC190" s="91">
        <v>41412.699999999997</v>
      </c>
      <c r="BD190" s="91">
        <v>51724.94</v>
      </c>
      <c r="BE190" s="91">
        <v>714897.87999999989</v>
      </c>
      <c r="BF190" s="91">
        <v>0</v>
      </c>
      <c r="BG190" s="91">
        <v>33139.33</v>
      </c>
      <c r="BH190" s="91">
        <v>75680.069999999992</v>
      </c>
      <c r="BI190" s="91">
        <v>8630.2999999999993</v>
      </c>
      <c r="BJ190" s="91">
        <v>47334.83</v>
      </c>
      <c r="BK190" s="91">
        <v>36290.410000000003</v>
      </c>
      <c r="BL190" s="91">
        <v>55473.24</v>
      </c>
      <c r="BM190" s="91">
        <v>40090.439999999995</v>
      </c>
      <c r="BN190" s="91">
        <v>39404.520000000004</v>
      </c>
      <c r="BO190" s="91">
        <v>102761.65</v>
      </c>
      <c r="BP190" s="91">
        <v>0</v>
      </c>
      <c r="BQ190" s="91">
        <v>78731.11</v>
      </c>
      <c r="BR190" s="91">
        <v>175084.97999999998</v>
      </c>
      <c r="BS190" s="91">
        <v>151632.66</v>
      </c>
      <c r="BT190" s="91">
        <v>36906.089999999997</v>
      </c>
      <c r="BU190" s="91">
        <v>51132.89</v>
      </c>
      <c r="BV190" s="91">
        <v>64152.020000000004</v>
      </c>
      <c r="BW190" s="91">
        <v>335188.21999999997</v>
      </c>
      <c r="BX190" s="91">
        <v>333896.34999999998</v>
      </c>
      <c r="BY190" s="91">
        <v>651417.96</v>
      </c>
      <c r="BZ190" s="91">
        <v>1326494.3</v>
      </c>
      <c r="CA190" s="91">
        <v>1722075.4300000002</v>
      </c>
      <c r="CB190" s="91">
        <v>831660.01</v>
      </c>
    </row>
    <row r="191" spans="1:80" x14ac:dyDescent="0.25">
      <c r="A191" s="135" t="s">
        <v>674</v>
      </c>
      <c r="B191" s="91"/>
      <c r="C191" s="91">
        <v>0</v>
      </c>
      <c r="D191" s="91">
        <v>0</v>
      </c>
      <c r="E191" s="91">
        <v>0</v>
      </c>
      <c r="F191" s="91">
        <v>0</v>
      </c>
      <c r="G191" s="91">
        <v>0</v>
      </c>
      <c r="H191" s="91">
        <v>0</v>
      </c>
      <c r="I191" s="91">
        <v>0</v>
      </c>
      <c r="J191" s="91">
        <v>0</v>
      </c>
      <c r="K191" s="91">
        <v>0</v>
      </c>
      <c r="L191" s="91">
        <v>0</v>
      </c>
      <c r="M191" s="91">
        <v>0</v>
      </c>
      <c r="N191" s="91">
        <v>0</v>
      </c>
      <c r="O191" s="91">
        <v>0</v>
      </c>
      <c r="P191" s="91">
        <v>0</v>
      </c>
      <c r="Q191" s="91">
        <v>0</v>
      </c>
      <c r="R191" s="91">
        <v>0</v>
      </c>
      <c r="S191" s="91">
        <v>0</v>
      </c>
      <c r="T191" s="91">
        <v>0</v>
      </c>
      <c r="U191" s="91">
        <v>0</v>
      </c>
      <c r="V191" s="91">
        <v>0</v>
      </c>
      <c r="W191" s="91">
        <v>0</v>
      </c>
      <c r="X191" s="91">
        <v>0</v>
      </c>
      <c r="Y191" s="91">
        <v>0</v>
      </c>
      <c r="Z191" s="91">
        <v>0</v>
      </c>
      <c r="AA191" s="91">
        <v>0</v>
      </c>
      <c r="AB191" s="91">
        <v>0</v>
      </c>
      <c r="AC191" s="91">
        <v>0</v>
      </c>
      <c r="AD191" s="91">
        <v>0</v>
      </c>
      <c r="AE191" s="91">
        <v>0</v>
      </c>
      <c r="AF191" s="91">
        <v>0</v>
      </c>
      <c r="AG191" s="91">
        <v>0</v>
      </c>
      <c r="AH191" s="91">
        <v>0</v>
      </c>
      <c r="AI191" s="91">
        <v>0</v>
      </c>
      <c r="AJ191" s="91">
        <v>0</v>
      </c>
      <c r="AK191" s="91">
        <v>0</v>
      </c>
      <c r="AL191" s="91">
        <v>0</v>
      </c>
      <c r="AM191" s="91">
        <v>0</v>
      </c>
      <c r="AN191" s="91">
        <v>0</v>
      </c>
      <c r="AO191" s="91">
        <v>0</v>
      </c>
      <c r="AP191" s="91">
        <v>0</v>
      </c>
      <c r="AQ191" s="91">
        <v>0</v>
      </c>
      <c r="AR191" s="91">
        <v>0</v>
      </c>
      <c r="AS191" s="91">
        <v>0</v>
      </c>
      <c r="AT191" s="91">
        <v>0</v>
      </c>
      <c r="AU191" s="91">
        <v>0</v>
      </c>
      <c r="AV191" s="91">
        <v>0</v>
      </c>
      <c r="AW191" s="91">
        <v>0</v>
      </c>
      <c r="AX191" s="91">
        <v>0</v>
      </c>
      <c r="AY191" s="91">
        <v>0</v>
      </c>
      <c r="AZ191" s="91">
        <v>0</v>
      </c>
      <c r="BA191" s="91">
        <v>0</v>
      </c>
      <c r="BB191" s="91">
        <v>0</v>
      </c>
      <c r="BC191" s="91">
        <v>0</v>
      </c>
      <c r="BD191" s="91">
        <v>0</v>
      </c>
      <c r="BE191" s="91">
        <v>0</v>
      </c>
      <c r="BF191" s="91">
        <v>0</v>
      </c>
      <c r="BG191" s="91">
        <v>0</v>
      </c>
      <c r="BH191" s="91">
        <v>0</v>
      </c>
      <c r="BI191" s="91">
        <v>0</v>
      </c>
      <c r="BJ191" s="91">
        <v>0</v>
      </c>
      <c r="BK191" s="91">
        <v>0</v>
      </c>
      <c r="BL191" s="91">
        <v>0</v>
      </c>
      <c r="BM191" s="91">
        <v>0</v>
      </c>
      <c r="BN191" s="91">
        <v>0</v>
      </c>
      <c r="BO191" s="91">
        <v>0</v>
      </c>
      <c r="BP191" s="91">
        <v>0</v>
      </c>
      <c r="BQ191" s="91">
        <v>0</v>
      </c>
      <c r="BR191" s="91">
        <v>0</v>
      </c>
      <c r="BS191" s="91">
        <v>0</v>
      </c>
      <c r="BT191" s="91">
        <v>0</v>
      </c>
      <c r="BU191" s="91">
        <v>0</v>
      </c>
      <c r="BV191" s="91">
        <v>0</v>
      </c>
      <c r="BW191" s="91">
        <v>0</v>
      </c>
      <c r="BX191" s="91">
        <v>0</v>
      </c>
      <c r="BY191" s="91">
        <v>0</v>
      </c>
      <c r="BZ191" s="91">
        <v>0</v>
      </c>
      <c r="CA191" s="91">
        <v>0</v>
      </c>
      <c r="CB191" s="91">
        <v>0</v>
      </c>
    </row>
    <row r="192" spans="1:80" x14ac:dyDescent="0.25">
      <c r="A192" s="135" t="s">
        <v>641</v>
      </c>
      <c r="B192" s="91"/>
      <c r="C192" s="91">
        <v>0</v>
      </c>
      <c r="D192" s="91">
        <v>0</v>
      </c>
      <c r="E192" s="91">
        <v>0</v>
      </c>
      <c r="F192" s="91">
        <v>0</v>
      </c>
      <c r="G192" s="91">
        <v>0</v>
      </c>
      <c r="H192" s="91">
        <v>0</v>
      </c>
      <c r="I192" s="91">
        <v>0</v>
      </c>
      <c r="J192" s="91">
        <v>0</v>
      </c>
      <c r="K192" s="91">
        <v>0</v>
      </c>
      <c r="L192" s="91">
        <v>0</v>
      </c>
      <c r="M192" s="91">
        <v>0</v>
      </c>
      <c r="N192" s="91">
        <v>0</v>
      </c>
      <c r="O192" s="91">
        <v>0</v>
      </c>
      <c r="P192" s="91">
        <v>0</v>
      </c>
      <c r="Q192" s="91">
        <v>0</v>
      </c>
      <c r="R192" s="91">
        <v>0</v>
      </c>
      <c r="S192" s="91">
        <v>0</v>
      </c>
      <c r="T192" s="91">
        <v>0</v>
      </c>
      <c r="U192" s="91">
        <v>0</v>
      </c>
      <c r="V192" s="91">
        <v>0</v>
      </c>
      <c r="W192" s="91">
        <v>0</v>
      </c>
      <c r="X192" s="91">
        <v>0</v>
      </c>
      <c r="Y192" s="91">
        <v>0</v>
      </c>
      <c r="Z192" s="91">
        <v>0</v>
      </c>
      <c r="AA192" s="91">
        <v>0</v>
      </c>
      <c r="AB192" s="91">
        <v>0</v>
      </c>
      <c r="AC192" s="91">
        <v>0</v>
      </c>
      <c r="AD192" s="91">
        <v>0</v>
      </c>
      <c r="AE192" s="91">
        <v>0</v>
      </c>
      <c r="AF192" s="91">
        <v>0</v>
      </c>
      <c r="AG192" s="91">
        <v>0</v>
      </c>
      <c r="AH192" s="91">
        <v>0</v>
      </c>
      <c r="AI192" s="91">
        <v>0</v>
      </c>
      <c r="AJ192" s="91">
        <v>0</v>
      </c>
      <c r="AK192" s="91">
        <v>0</v>
      </c>
      <c r="AL192" s="91">
        <v>0</v>
      </c>
      <c r="AM192" s="91">
        <v>0</v>
      </c>
      <c r="AN192" s="91">
        <v>0</v>
      </c>
      <c r="AO192" s="91">
        <v>0</v>
      </c>
      <c r="AP192" s="91">
        <v>0</v>
      </c>
      <c r="AQ192" s="91">
        <v>0</v>
      </c>
      <c r="AR192" s="91">
        <v>0</v>
      </c>
      <c r="AS192" s="91">
        <v>0</v>
      </c>
      <c r="AT192" s="91">
        <v>0</v>
      </c>
      <c r="AU192" s="91">
        <v>0</v>
      </c>
      <c r="AV192" s="91">
        <v>0</v>
      </c>
      <c r="AW192" s="91">
        <v>0</v>
      </c>
      <c r="AX192" s="91">
        <v>0</v>
      </c>
      <c r="AY192" s="91">
        <v>0</v>
      </c>
      <c r="AZ192" s="91">
        <v>0</v>
      </c>
      <c r="BA192" s="91">
        <v>0</v>
      </c>
      <c r="BB192" s="91">
        <v>0</v>
      </c>
      <c r="BC192" s="91">
        <v>0</v>
      </c>
      <c r="BD192" s="91">
        <v>0</v>
      </c>
      <c r="BE192" s="91">
        <v>0</v>
      </c>
      <c r="BF192" s="91">
        <v>0</v>
      </c>
      <c r="BG192" s="91">
        <v>0</v>
      </c>
      <c r="BH192" s="91">
        <v>0</v>
      </c>
      <c r="BI192" s="91">
        <v>0</v>
      </c>
      <c r="BJ192" s="91">
        <v>0</v>
      </c>
      <c r="BK192" s="91">
        <v>0</v>
      </c>
      <c r="BL192" s="91">
        <v>0</v>
      </c>
      <c r="BM192" s="91">
        <v>0</v>
      </c>
      <c r="BN192" s="91">
        <v>0</v>
      </c>
      <c r="BO192" s="91">
        <v>0</v>
      </c>
      <c r="BP192" s="91">
        <v>0</v>
      </c>
      <c r="BQ192" s="91">
        <v>0</v>
      </c>
      <c r="BR192" s="91">
        <v>0</v>
      </c>
      <c r="BS192" s="91">
        <v>0</v>
      </c>
      <c r="BT192" s="91">
        <v>0</v>
      </c>
      <c r="BU192" s="91">
        <v>0</v>
      </c>
      <c r="BV192" s="91">
        <v>0</v>
      </c>
      <c r="BW192" s="91">
        <v>0</v>
      </c>
      <c r="BX192" s="91">
        <v>0</v>
      </c>
      <c r="BY192" s="91">
        <v>0</v>
      </c>
      <c r="BZ192" s="91">
        <v>0</v>
      </c>
      <c r="CA192" s="91">
        <v>0</v>
      </c>
      <c r="CB192" s="91">
        <v>0</v>
      </c>
    </row>
    <row r="193" spans="1:80" x14ac:dyDescent="0.25">
      <c r="A193" s="136" t="s">
        <v>682</v>
      </c>
      <c r="B193" s="137"/>
      <c r="C193" s="137">
        <v>0</v>
      </c>
      <c r="D193" s="137">
        <v>0</v>
      </c>
      <c r="E193" s="137">
        <v>0</v>
      </c>
      <c r="F193" s="137">
        <v>0</v>
      </c>
      <c r="G193" s="137">
        <v>0</v>
      </c>
      <c r="H193" s="137">
        <v>0</v>
      </c>
      <c r="I193" s="137">
        <v>0</v>
      </c>
      <c r="J193" s="137">
        <v>0</v>
      </c>
      <c r="K193" s="137">
        <v>0</v>
      </c>
      <c r="L193" s="137">
        <v>0</v>
      </c>
      <c r="M193" s="137">
        <v>0</v>
      </c>
      <c r="N193" s="137">
        <v>0</v>
      </c>
      <c r="O193" s="137">
        <v>0</v>
      </c>
      <c r="P193" s="137">
        <v>0</v>
      </c>
      <c r="Q193" s="137">
        <v>0</v>
      </c>
      <c r="R193" s="137">
        <v>0</v>
      </c>
      <c r="S193" s="137">
        <v>0</v>
      </c>
      <c r="T193" s="137">
        <v>0</v>
      </c>
      <c r="U193" s="137">
        <v>0</v>
      </c>
      <c r="V193" s="137">
        <v>0</v>
      </c>
      <c r="W193" s="137">
        <v>0</v>
      </c>
      <c r="X193" s="137">
        <v>0</v>
      </c>
      <c r="Y193" s="137">
        <v>0</v>
      </c>
      <c r="Z193" s="137">
        <v>0</v>
      </c>
      <c r="AA193" s="137">
        <v>0</v>
      </c>
      <c r="AB193" s="137">
        <v>0</v>
      </c>
      <c r="AC193" s="137">
        <v>0</v>
      </c>
      <c r="AD193" s="137">
        <v>0</v>
      </c>
      <c r="AE193" s="137">
        <v>0</v>
      </c>
      <c r="AF193" s="137">
        <v>0</v>
      </c>
      <c r="AG193" s="137">
        <v>0</v>
      </c>
      <c r="AH193" s="137">
        <v>0</v>
      </c>
      <c r="AI193" s="137">
        <v>0</v>
      </c>
      <c r="AJ193" s="137">
        <v>0</v>
      </c>
      <c r="AK193" s="137">
        <v>0</v>
      </c>
      <c r="AL193" s="137">
        <v>0</v>
      </c>
      <c r="AM193" s="137">
        <v>0</v>
      </c>
      <c r="AN193" s="137">
        <v>0</v>
      </c>
      <c r="AO193" s="137">
        <v>0</v>
      </c>
      <c r="AP193" s="137">
        <v>0</v>
      </c>
      <c r="AQ193" s="137">
        <v>0</v>
      </c>
      <c r="AR193" s="137">
        <v>0</v>
      </c>
      <c r="AS193" s="137">
        <v>0</v>
      </c>
      <c r="AT193" s="137">
        <v>0</v>
      </c>
      <c r="AU193" s="137">
        <v>0</v>
      </c>
      <c r="AV193" s="137">
        <v>0</v>
      </c>
      <c r="AW193" s="137">
        <v>0</v>
      </c>
      <c r="AX193" s="137">
        <v>0</v>
      </c>
      <c r="AY193" s="137">
        <v>0</v>
      </c>
      <c r="AZ193" s="137">
        <v>0</v>
      </c>
      <c r="BA193" s="137">
        <v>0</v>
      </c>
      <c r="BB193" s="137">
        <v>0</v>
      </c>
      <c r="BC193" s="137">
        <v>0</v>
      </c>
      <c r="BD193" s="137">
        <v>0</v>
      </c>
      <c r="BE193" s="137">
        <v>0</v>
      </c>
      <c r="BF193" s="137">
        <v>0</v>
      </c>
      <c r="BG193" s="137">
        <v>0</v>
      </c>
      <c r="BH193" s="137">
        <v>0</v>
      </c>
      <c r="BI193" s="137">
        <v>0</v>
      </c>
      <c r="BJ193" s="137">
        <v>0</v>
      </c>
      <c r="BK193" s="137">
        <v>0</v>
      </c>
      <c r="BL193" s="137">
        <v>0</v>
      </c>
      <c r="BM193" s="137">
        <v>0</v>
      </c>
      <c r="BN193" s="137">
        <v>0</v>
      </c>
      <c r="BO193" s="137">
        <v>0</v>
      </c>
      <c r="BP193" s="137">
        <v>0</v>
      </c>
      <c r="BQ193" s="137">
        <v>0</v>
      </c>
      <c r="BR193" s="137">
        <v>0</v>
      </c>
      <c r="BS193" s="137">
        <v>0</v>
      </c>
      <c r="BT193" s="137">
        <v>0</v>
      </c>
      <c r="BU193" s="137">
        <v>0</v>
      </c>
      <c r="BV193" s="137">
        <v>0</v>
      </c>
      <c r="BW193" s="91">
        <v>0</v>
      </c>
      <c r="BX193" s="91">
        <v>0</v>
      </c>
      <c r="BY193" s="91">
        <v>0</v>
      </c>
      <c r="BZ193" s="91">
        <v>0</v>
      </c>
      <c r="CA193" s="91">
        <v>0</v>
      </c>
      <c r="CB193" s="91">
        <v>0</v>
      </c>
    </row>
    <row r="194" spans="1:80" x14ac:dyDescent="0.25">
      <c r="A194" s="135" t="s">
        <v>314</v>
      </c>
      <c r="B194" s="165">
        <v>-7709451.3399999999</v>
      </c>
      <c r="C194" s="140">
        <v>-7808174.8700000001</v>
      </c>
      <c r="D194" s="140">
        <v>-7904804.2300000004</v>
      </c>
      <c r="E194" s="140">
        <v>-8005854.1699999999</v>
      </c>
      <c r="F194" s="140">
        <v>-8075982.3600000003</v>
      </c>
      <c r="G194" s="140">
        <v>-8132079.9800000004</v>
      </c>
      <c r="H194" s="140">
        <v>-8239435.1200000001</v>
      </c>
      <c r="I194" s="140">
        <v>-8305890.6500000004</v>
      </c>
      <c r="J194" s="140">
        <v>-8410516.0299999993</v>
      </c>
      <c r="K194" s="140">
        <v>-8350661.0999999996</v>
      </c>
      <c r="L194" s="140">
        <v>-8422593.0999999996</v>
      </c>
      <c r="M194" s="140">
        <v>-8554023.7400000002</v>
      </c>
      <c r="N194" s="140">
        <v>-7144756.8499999996</v>
      </c>
      <c r="O194" s="140">
        <v>-7221803.46</v>
      </c>
      <c r="P194" s="140">
        <v>-7305219.7599999998</v>
      </c>
      <c r="Q194" s="140">
        <v>-7389359.2999999998</v>
      </c>
      <c r="R194" s="140">
        <v>-7474222.0700000003</v>
      </c>
      <c r="S194" s="140">
        <v>-7494378.0599999996</v>
      </c>
      <c r="T194" s="140">
        <v>-7568917.2999999998</v>
      </c>
      <c r="U194" s="140">
        <v>-7599907.79</v>
      </c>
      <c r="V194" s="140">
        <v>-7639047.0099999998</v>
      </c>
      <c r="W194" s="140">
        <v>-7681663.9400000004</v>
      </c>
      <c r="X194" s="140">
        <v>-7720366.7400000002</v>
      </c>
      <c r="Y194" s="140">
        <v>-7785255.5499999998</v>
      </c>
      <c r="Z194" s="140">
        <v>-7869600.8799999999</v>
      </c>
      <c r="AA194" s="140">
        <v>-7928832.21</v>
      </c>
      <c r="AB194" s="140">
        <v>-7994606.7699999996</v>
      </c>
      <c r="AC194" s="140">
        <v>-8059442.2699999996</v>
      </c>
      <c r="AD194" s="140">
        <v>-8125413.6600000001</v>
      </c>
      <c r="AE194" s="140">
        <v>-8176947.7300000004</v>
      </c>
      <c r="AF194" s="140">
        <v>-8237584.9000000004</v>
      </c>
      <c r="AG194" s="140">
        <v>-8189733.1299999999</v>
      </c>
      <c r="AH194" s="140">
        <v>-8191324.2699999996</v>
      </c>
      <c r="AI194" s="140">
        <v>-8238855.1299999999</v>
      </c>
      <c r="AJ194" s="140">
        <v>-8259968.5800000001</v>
      </c>
      <c r="AK194" s="140">
        <v>-8344884.0899999999</v>
      </c>
      <c r="AL194" s="140">
        <v>-8408943.3000000007</v>
      </c>
      <c r="AM194" s="140">
        <v>-8439232.5500000007</v>
      </c>
      <c r="AN194" s="140">
        <v>-8507506.6300000008</v>
      </c>
      <c r="AO194" s="140">
        <v>-8578316.9800000004</v>
      </c>
      <c r="AP194" s="140">
        <v>-8649823.5700000003</v>
      </c>
      <c r="AQ194" s="140">
        <v>-8686473.3100000005</v>
      </c>
      <c r="AR194" s="140">
        <v>-8632407.3499999996</v>
      </c>
      <c r="AS194" s="140">
        <v>-8519678.1600000001</v>
      </c>
      <c r="AT194" s="140">
        <v>-8514449.9900000002</v>
      </c>
      <c r="AU194" s="140">
        <v>-8398324.2799999993</v>
      </c>
      <c r="AV194" s="140">
        <v>-8385339.0199999996</v>
      </c>
      <c r="AW194" s="140">
        <v>-8377959.3600000003</v>
      </c>
      <c r="AX194" s="140">
        <v>-8327626.6699999999</v>
      </c>
      <c r="AY194" s="140">
        <v>-7801975.7400000002</v>
      </c>
      <c r="AZ194" s="140">
        <v>-7861615.4699999997</v>
      </c>
      <c r="BA194" s="140">
        <v>-7935166.5499999998</v>
      </c>
      <c r="BB194" s="140">
        <v>-7987513.1699999999</v>
      </c>
      <c r="BC194" s="140">
        <v>-8048808.2199999997</v>
      </c>
      <c r="BD194" s="140">
        <v>-8100285.2999999998</v>
      </c>
      <c r="BE194" s="140">
        <v>-7489026.1200000001</v>
      </c>
      <c r="BF194" s="140">
        <v>-7589398.7999999998</v>
      </c>
      <c r="BG194" s="140">
        <v>-7657357.6299999999</v>
      </c>
      <c r="BH194" s="140">
        <v>-7683316.1699999999</v>
      </c>
      <c r="BI194" s="140">
        <v>-7776627.4199999999</v>
      </c>
      <c r="BJ194" s="140">
        <v>-7831911.4400000004</v>
      </c>
      <c r="BK194" s="140">
        <v>-7898701.0800000001</v>
      </c>
      <c r="BL194" s="140">
        <v>-7946830.75</v>
      </c>
      <c r="BM194" s="140">
        <v>-8010758.9800000004</v>
      </c>
      <c r="BN194" s="140">
        <v>-8075874.7800000003</v>
      </c>
      <c r="BO194" s="140">
        <v>-8078138.9299999997</v>
      </c>
      <c r="BP194" s="140">
        <v>-8183316.46</v>
      </c>
      <c r="BQ194" s="140">
        <v>-8210488.3600000003</v>
      </c>
      <c r="BR194" s="140">
        <v>-8141592.29</v>
      </c>
      <c r="BS194" s="140">
        <v>-8095896.4699999997</v>
      </c>
      <c r="BT194" s="140">
        <v>-8164806.0899999999</v>
      </c>
      <c r="BU194" s="140">
        <v>-8220008.3300000001</v>
      </c>
      <c r="BV194" s="140">
        <v>-8262631.4299999997</v>
      </c>
      <c r="BW194" s="140">
        <v>564694.49</v>
      </c>
      <c r="BX194" s="140">
        <v>-724844.03</v>
      </c>
      <c r="BY194" s="140">
        <v>-539342.42000000004</v>
      </c>
      <c r="BZ194" s="140">
        <v>81316.63</v>
      </c>
      <c r="CA194" s="140">
        <v>495715.23</v>
      </c>
      <c r="CB194" s="140">
        <v>-430719.99</v>
      </c>
    </row>
    <row r="195" spans="1:80" x14ac:dyDescent="0.25">
      <c r="A195" s="135" t="s">
        <v>703</v>
      </c>
      <c r="B195" s="91">
        <v>0</v>
      </c>
      <c r="C195" s="91">
        <v>0</v>
      </c>
      <c r="D195" s="91">
        <v>0</v>
      </c>
      <c r="E195" s="91">
        <v>0</v>
      </c>
      <c r="F195" s="91">
        <v>0</v>
      </c>
      <c r="G195" s="91">
        <v>0</v>
      </c>
      <c r="H195" s="91">
        <v>0</v>
      </c>
      <c r="I195" s="91">
        <v>0</v>
      </c>
      <c r="J195" s="91">
        <v>0</v>
      </c>
      <c r="K195" s="91">
        <v>0</v>
      </c>
      <c r="L195" s="91">
        <v>0</v>
      </c>
      <c r="M195" s="91">
        <v>0</v>
      </c>
      <c r="N195" s="91">
        <v>0</v>
      </c>
      <c r="O195" s="91">
        <v>0</v>
      </c>
      <c r="P195" s="91">
        <v>0</v>
      </c>
      <c r="Q195" s="91">
        <v>0</v>
      </c>
      <c r="R195" s="91">
        <v>0</v>
      </c>
      <c r="S195" s="91">
        <v>0</v>
      </c>
      <c r="T195" s="91">
        <v>0</v>
      </c>
      <c r="U195" s="91">
        <v>0</v>
      </c>
      <c r="V195" s="91">
        <v>0</v>
      </c>
      <c r="W195" s="91">
        <v>0</v>
      </c>
      <c r="X195" s="91">
        <v>0</v>
      </c>
      <c r="Y195" s="91">
        <v>0</v>
      </c>
      <c r="Z195" s="91">
        <v>0</v>
      </c>
      <c r="AA195" s="91">
        <v>0</v>
      </c>
      <c r="AB195" s="91">
        <v>0</v>
      </c>
      <c r="AC195" s="91">
        <v>0</v>
      </c>
      <c r="AD195" s="91">
        <v>0</v>
      </c>
      <c r="AE195" s="91">
        <v>0</v>
      </c>
      <c r="AF195" s="91">
        <v>0</v>
      </c>
      <c r="AG195" s="91">
        <v>0</v>
      </c>
      <c r="AH195" s="91">
        <v>0</v>
      </c>
      <c r="AI195" s="91">
        <v>0</v>
      </c>
      <c r="AJ195" s="91">
        <v>0</v>
      </c>
      <c r="AK195" s="91">
        <v>0</v>
      </c>
      <c r="AL195" s="91">
        <v>0</v>
      </c>
      <c r="AM195" s="91">
        <v>0</v>
      </c>
      <c r="AN195" s="91">
        <v>0</v>
      </c>
      <c r="AO195" s="91">
        <v>0</v>
      </c>
      <c r="AP195" s="91">
        <v>0</v>
      </c>
      <c r="AQ195" s="91">
        <v>0</v>
      </c>
      <c r="AR195" s="91">
        <v>0</v>
      </c>
      <c r="AS195" s="91">
        <v>0</v>
      </c>
      <c r="AT195" s="91">
        <v>0</v>
      </c>
      <c r="AU195" s="91">
        <v>0</v>
      </c>
      <c r="AV195" s="91">
        <v>0</v>
      </c>
      <c r="AW195" s="91">
        <v>0</v>
      </c>
      <c r="AX195" s="91">
        <v>0</v>
      </c>
      <c r="AY195" s="91">
        <v>0</v>
      </c>
      <c r="AZ195" s="91">
        <v>0</v>
      </c>
      <c r="BA195" s="91">
        <v>0</v>
      </c>
      <c r="BB195" s="91">
        <v>0</v>
      </c>
      <c r="BC195" s="91">
        <v>0</v>
      </c>
      <c r="BD195" s="91">
        <v>0</v>
      </c>
      <c r="BE195" s="91">
        <v>0</v>
      </c>
      <c r="BF195" s="91">
        <v>0</v>
      </c>
      <c r="BG195" s="91">
        <v>0</v>
      </c>
      <c r="BH195" s="91">
        <v>0</v>
      </c>
      <c r="BI195" s="91">
        <v>0</v>
      </c>
      <c r="BJ195" s="91">
        <v>0</v>
      </c>
      <c r="BK195" s="91">
        <v>0</v>
      </c>
      <c r="BL195" s="91">
        <v>0</v>
      </c>
      <c r="BM195" s="91">
        <v>0</v>
      </c>
      <c r="BN195" s="91">
        <v>0</v>
      </c>
      <c r="BO195" s="91">
        <v>0</v>
      </c>
      <c r="BP195" s="91">
        <v>0</v>
      </c>
      <c r="BQ195" s="91">
        <v>0</v>
      </c>
      <c r="BR195" s="91">
        <v>0</v>
      </c>
      <c r="BS195" s="91">
        <v>0</v>
      </c>
      <c r="BT195" s="91">
        <v>0</v>
      </c>
      <c r="BU195" s="91">
        <v>0</v>
      </c>
      <c r="BV195" s="91">
        <v>0</v>
      </c>
      <c r="BW195" s="91"/>
      <c r="BX195" s="91"/>
      <c r="BY195" s="91"/>
      <c r="BZ195" s="91"/>
      <c r="CA195" s="91"/>
      <c r="CB195" s="91"/>
    </row>
    <row r="196" spans="1:80" x14ac:dyDescent="0.25">
      <c r="A196" s="17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  <c r="AR196" s="91"/>
      <c r="AS196" s="91"/>
      <c r="AT196" s="91"/>
      <c r="AU196" s="91"/>
      <c r="AV196" s="91"/>
      <c r="AW196" s="91"/>
      <c r="AX196" s="91"/>
      <c r="AY196" s="91"/>
      <c r="AZ196" s="91"/>
      <c r="BA196" s="91"/>
      <c r="BB196" s="91"/>
      <c r="BC196" s="91"/>
      <c r="BD196" s="91"/>
      <c r="BE196" s="91"/>
      <c r="BF196" s="91"/>
      <c r="BG196" s="91"/>
      <c r="BH196" s="91"/>
      <c r="BI196" s="91"/>
      <c r="BJ196" s="91"/>
      <c r="BK196" s="91"/>
      <c r="BL196" s="91"/>
      <c r="BM196" s="91"/>
      <c r="BN196" s="91"/>
      <c r="BO196" s="91"/>
      <c r="BP196" s="91"/>
      <c r="BQ196" s="91"/>
      <c r="BR196" s="91"/>
      <c r="BS196" s="91"/>
      <c r="BT196" s="91"/>
      <c r="BU196" s="91"/>
      <c r="BV196" s="91"/>
      <c r="BW196" s="91"/>
      <c r="BX196" s="91"/>
      <c r="BY196" s="91"/>
      <c r="BZ196" s="91"/>
      <c r="CA196" s="91"/>
      <c r="CB196" s="91"/>
    </row>
    <row r="197" spans="1:80" x14ac:dyDescent="0.25">
      <c r="A197" s="132">
        <v>6500810</v>
      </c>
      <c r="B197" s="133" t="s">
        <v>751</v>
      </c>
      <c r="C197" s="144"/>
      <c r="D197" s="144"/>
      <c r="E197" s="144"/>
      <c r="F197" s="144"/>
      <c r="G197" s="144"/>
      <c r="H197" s="144"/>
      <c r="I197" s="144"/>
      <c r="J197" s="144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  <c r="X197" s="144"/>
      <c r="Y197" s="144"/>
      <c r="Z197" s="144"/>
      <c r="AA197" s="144"/>
      <c r="AB197" s="144"/>
      <c r="AC197" s="144"/>
      <c r="AD197" s="144"/>
      <c r="AE197" s="144"/>
      <c r="AF197" s="144"/>
      <c r="AG197" s="144"/>
      <c r="AH197" s="144"/>
      <c r="AI197" s="144"/>
      <c r="AJ197" s="144"/>
      <c r="AK197" s="144"/>
      <c r="AL197" s="144"/>
      <c r="AM197" s="144"/>
      <c r="AN197" s="144"/>
      <c r="AO197" s="144"/>
      <c r="AP197" s="144"/>
      <c r="AQ197" s="144"/>
      <c r="AR197" s="144"/>
      <c r="AS197" s="144"/>
      <c r="AT197" s="144"/>
      <c r="AU197" s="144"/>
      <c r="AV197" s="144"/>
      <c r="AW197" s="144"/>
      <c r="AX197" s="144"/>
      <c r="AY197" s="144"/>
      <c r="AZ197" s="144"/>
      <c r="BA197" s="144"/>
      <c r="BB197" s="144"/>
      <c r="BC197" s="144"/>
      <c r="BD197" s="144"/>
      <c r="BE197" s="144"/>
      <c r="BF197" s="144"/>
      <c r="BG197" s="144"/>
      <c r="BH197" s="144"/>
      <c r="BI197" s="144"/>
      <c r="BJ197" s="144"/>
      <c r="BK197" s="144"/>
      <c r="BL197" s="144"/>
      <c r="BM197" s="144"/>
      <c r="BN197" s="144"/>
      <c r="BO197" s="144"/>
      <c r="BP197" s="144"/>
      <c r="BQ197" s="144"/>
      <c r="BR197" s="144"/>
      <c r="BS197" s="144"/>
      <c r="BT197" s="144"/>
      <c r="BU197" s="144"/>
      <c r="BV197" s="144"/>
      <c r="BW197" s="144"/>
      <c r="BX197" s="144"/>
      <c r="BY197" s="144"/>
      <c r="BZ197" s="144"/>
      <c r="CA197" s="144"/>
      <c r="CB197" s="144"/>
    </row>
    <row r="198" spans="1:80" x14ac:dyDescent="0.25">
      <c r="A198" s="141" t="s">
        <v>701</v>
      </c>
      <c r="B198" s="91"/>
      <c r="C198" s="91">
        <v>0</v>
      </c>
      <c r="D198" s="91">
        <v>472239.28</v>
      </c>
      <c r="E198" s="91">
        <v>944707.95</v>
      </c>
      <c r="F198" s="91">
        <v>1417113.47</v>
      </c>
      <c r="G198" s="91">
        <v>1889434.39</v>
      </c>
      <c r="H198" s="91">
        <v>2370685.98</v>
      </c>
      <c r="I198" s="91">
        <v>2852171.27</v>
      </c>
      <c r="J198" s="91">
        <v>3338296.78</v>
      </c>
      <c r="K198" s="91">
        <v>3829499.17</v>
      </c>
      <c r="L198" s="91">
        <v>4333071.8</v>
      </c>
      <c r="M198" s="91">
        <v>4836442.1900000004</v>
      </c>
      <c r="N198" s="91">
        <v>5346332.82</v>
      </c>
      <c r="O198" s="172">
        <v>0</v>
      </c>
      <c r="P198" s="91">
        <v>531968.91</v>
      </c>
      <c r="Q198" s="91">
        <v>1072819.8</v>
      </c>
      <c r="R198" s="91">
        <v>1615981.28</v>
      </c>
      <c r="S198" s="91">
        <v>2159209.17</v>
      </c>
      <c r="T198" s="91">
        <v>2702503.47</v>
      </c>
      <c r="U198" s="91">
        <v>3245864.17</v>
      </c>
      <c r="V198" s="91">
        <v>3789291.28</v>
      </c>
      <c r="W198" s="91">
        <v>4332784.79</v>
      </c>
      <c r="X198" s="91">
        <v>4876344.71</v>
      </c>
      <c r="Y198" s="91">
        <v>5419971.04</v>
      </c>
      <c r="Z198" s="91">
        <v>5963663.7699999996</v>
      </c>
      <c r="AA198" s="172">
        <v>0</v>
      </c>
      <c r="AB198" s="91">
        <v>460822.86</v>
      </c>
      <c r="AC198" s="91">
        <v>921676.58</v>
      </c>
      <c r="AD198" s="91">
        <v>1382561.15</v>
      </c>
      <c r="AE198" s="91">
        <v>1843476.58</v>
      </c>
      <c r="AF198" s="91">
        <v>2304422.87</v>
      </c>
      <c r="AG198" s="91">
        <v>2765400.01</v>
      </c>
      <c r="AH198" s="91">
        <v>3226408.01</v>
      </c>
      <c r="AI198" s="91">
        <v>3687446.87</v>
      </c>
      <c r="AJ198" s="91">
        <v>4148788.12</v>
      </c>
      <c r="AK198" s="91">
        <v>4610160.2300000004</v>
      </c>
      <c r="AL198" s="91">
        <v>5071563.2</v>
      </c>
      <c r="AM198" s="172">
        <v>0</v>
      </c>
      <c r="AN198" s="91">
        <v>461464.68</v>
      </c>
      <c r="AO198" s="91">
        <v>928240.54</v>
      </c>
      <c r="AP198" s="91">
        <v>1400327.57</v>
      </c>
      <c r="AQ198" s="91">
        <v>1877725.78</v>
      </c>
      <c r="AR198" s="91">
        <v>2360435.16</v>
      </c>
      <c r="AS198" s="91">
        <v>2848455.72</v>
      </c>
      <c r="AT198" s="91">
        <v>3341787.45</v>
      </c>
      <c r="AU198" s="91">
        <v>3840430.36</v>
      </c>
      <c r="AV198" s="91">
        <v>4344384.45</v>
      </c>
      <c r="AW198" s="91">
        <v>4853649.71</v>
      </c>
      <c r="AX198" s="91">
        <v>5368226.1500000004</v>
      </c>
      <c r="AY198" s="172">
        <v>0</v>
      </c>
      <c r="AZ198" s="91">
        <v>525198.79</v>
      </c>
      <c r="BA198" s="91">
        <v>1053209.6599999999</v>
      </c>
      <c r="BB198" s="91">
        <v>1584032.61</v>
      </c>
      <c r="BC198" s="91">
        <v>2117667.64</v>
      </c>
      <c r="BD198" s="91">
        <v>2654114.75</v>
      </c>
      <c r="BE198" s="91">
        <v>3193373.94</v>
      </c>
      <c r="BF198" s="91">
        <v>3735445.21</v>
      </c>
      <c r="BG198" s="91">
        <v>4280328.5599999996</v>
      </c>
      <c r="BH198" s="91">
        <v>4828023.99</v>
      </c>
      <c r="BI198" s="91">
        <v>5378531.5</v>
      </c>
      <c r="BJ198" s="91">
        <v>5931851.0899999999</v>
      </c>
      <c r="BK198" s="172">
        <v>0</v>
      </c>
      <c r="BL198" s="91">
        <v>558943.75</v>
      </c>
      <c r="BM198" s="91">
        <v>1120582.47</v>
      </c>
      <c r="BN198" s="91">
        <v>1684916.16</v>
      </c>
      <c r="BO198" s="91">
        <v>2251944.8199999998</v>
      </c>
      <c r="BP198" s="91">
        <v>2821668.45</v>
      </c>
      <c r="BQ198" s="91">
        <v>3394087.05</v>
      </c>
      <c r="BR198" s="91">
        <v>3969200.61</v>
      </c>
      <c r="BS198" s="91">
        <v>4547009.1399999997</v>
      </c>
      <c r="BT198" s="91">
        <v>5127512.6399999997</v>
      </c>
      <c r="BU198" s="91">
        <v>5710711.1100000003</v>
      </c>
      <c r="BV198" s="91">
        <v>6296604.5499999998</v>
      </c>
      <c r="BW198" s="91"/>
      <c r="BX198" s="91"/>
      <c r="BY198" s="91"/>
      <c r="BZ198" s="91"/>
      <c r="CA198" s="91"/>
      <c r="CB198" s="91"/>
    </row>
    <row r="199" spans="1:80" x14ac:dyDescent="0.25">
      <c r="A199" s="135" t="s">
        <v>752</v>
      </c>
      <c r="B199" s="91"/>
      <c r="C199" s="91">
        <v>472239.28</v>
      </c>
      <c r="D199" s="91">
        <v>472468.67000000004</v>
      </c>
      <c r="E199" s="91">
        <v>472405.52</v>
      </c>
      <c r="F199" s="91">
        <v>472320.92000000004</v>
      </c>
      <c r="G199" s="91">
        <v>481251.58999999997</v>
      </c>
      <c r="H199" s="91">
        <v>481485.29000000004</v>
      </c>
      <c r="I199" s="91">
        <v>486125.51</v>
      </c>
      <c r="J199" s="91">
        <v>491202.39</v>
      </c>
      <c r="K199" s="91">
        <v>503572.63</v>
      </c>
      <c r="L199" s="91">
        <v>503370.39</v>
      </c>
      <c r="M199" s="91">
        <v>509890.63</v>
      </c>
      <c r="N199" s="91">
        <v>510527.91</v>
      </c>
      <c r="O199" s="91">
        <v>531968.90999999992</v>
      </c>
      <c r="P199" s="91">
        <v>540850.89</v>
      </c>
      <c r="Q199" s="91">
        <v>543161.48</v>
      </c>
      <c r="R199" s="91">
        <v>543227.89</v>
      </c>
      <c r="S199" s="91">
        <v>543294.30000000005</v>
      </c>
      <c r="T199" s="91">
        <v>543360.69999999995</v>
      </c>
      <c r="U199" s="91">
        <v>543427.11</v>
      </c>
      <c r="V199" s="91">
        <v>543493.51</v>
      </c>
      <c r="W199" s="91">
        <v>543559.91999999993</v>
      </c>
      <c r="X199" s="91">
        <v>543626.32999999996</v>
      </c>
      <c r="Y199" s="91">
        <v>543692.73</v>
      </c>
      <c r="Z199" s="91">
        <v>543759.14</v>
      </c>
      <c r="AA199" s="91">
        <v>460822.86</v>
      </c>
      <c r="AB199" s="91">
        <v>460853.72000000003</v>
      </c>
      <c r="AC199" s="91">
        <v>460884.57000000007</v>
      </c>
      <c r="AD199" s="91">
        <v>460915.43000000005</v>
      </c>
      <c r="AE199" s="91">
        <v>460946.29000000004</v>
      </c>
      <c r="AF199" s="91">
        <v>460977.14</v>
      </c>
      <c r="AG199" s="91">
        <v>461008</v>
      </c>
      <c r="AH199" s="91">
        <v>461038.86</v>
      </c>
      <c r="AI199" s="91">
        <v>461341.25</v>
      </c>
      <c r="AJ199" s="91">
        <v>461372.11</v>
      </c>
      <c r="AK199" s="91">
        <v>461402.97000000003</v>
      </c>
      <c r="AL199" s="91">
        <v>461433.82000000007</v>
      </c>
      <c r="AM199" s="91">
        <v>461464.68000000005</v>
      </c>
      <c r="AN199" s="91">
        <v>466775.86</v>
      </c>
      <c r="AO199" s="91">
        <v>472087.03</v>
      </c>
      <c r="AP199" s="91">
        <v>477398.21</v>
      </c>
      <c r="AQ199" s="91">
        <v>482709.38</v>
      </c>
      <c r="AR199" s="91">
        <v>488020.56000000006</v>
      </c>
      <c r="AS199" s="91">
        <v>493331.73</v>
      </c>
      <c r="AT199" s="91">
        <v>498642.91000000003</v>
      </c>
      <c r="AU199" s="91">
        <v>503954.09</v>
      </c>
      <c r="AV199" s="91">
        <v>509265.26</v>
      </c>
      <c r="AW199" s="91">
        <v>514576.44000000006</v>
      </c>
      <c r="AX199" s="91">
        <v>519887.61</v>
      </c>
      <c r="AY199" s="91">
        <v>525198.79</v>
      </c>
      <c r="AZ199" s="91">
        <v>528010.87</v>
      </c>
      <c r="BA199" s="91">
        <v>530822.94999999995</v>
      </c>
      <c r="BB199" s="91">
        <v>533635.03</v>
      </c>
      <c r="BC199" s="91">
        <v>536447.11</v>
      </c>
      <c r="BD199" s="91">
        <v>539259.19000000006</v>
      </c>
      <c r="BE199" s="91">
        <v>542071.27</v>
      </c>
      <c r="BF199" s="91">
        <v>544883.35000000009</v>
      </c>
      <c r="BG199" s="91">
        <v>547695.43000000005</v>
      </c>
      <c r="BH199" s="91">
        <v>550507.51</v>
      </c>
      <c r="BI199" s="91">
        <v>553319.59000000008</v>
      </c>
      <c r="BJ199" s="91">
        <v>556131.67000000004</v>
      </c>
      <c r="BK199" s="91">
        <v>558943.75</v>
      </c>
      <c r="BL199" s="91">
        <v>561638.72</v>
      </c>
      <c r="BM199" s="91">
        <v>564333.68999999994</v>
      </c>
      <c r="BN199" s="91">
        <v>567028.66</v>
      </c>
      <c r="BO199" s="91">
        <v>569723.63</v>
      </c>
      <c r="BP199" s="91">
        <v>572418.60000000009</v>
      </c>
      <c r="BQ199" s="91">
        <v>575113.56000000006</v>
      </c>
      <c r="BR199" s="91">
        <v>577808.53</v>
      </c>
      <c r="BS199" s="91">
        <v>580503.5</v>
      </c>
      <c r="BT199" s="91">
        <v>583198.47</v>
      </c>
      <c r="BU199" s="91">
        <v>585893.43999999994</v>
      </c>
      <c r="BV199" s="91">
        <v>588588.41</v>
      </c>
      <c r="BW199" s="91">
        <v>5856860.7300000004</v>
      </c>
      <c r="BX199" s="91">
        <v>6507422.9099999992</v>
      </c>
      <c r="BY199" s="91">
        <v>5532997.0200000005</v>
      </c>
      <c r="BZ199" s="91">
        <v>5888113.7600000007</v>
      </c>
      <c r="CA199" s="91">
        <v>6487982.7599999998</v>
      </c>
      <c r="CB199" s="91">
        <v>6885192.959999999</v>
      </c>
    </row>
    <row r="200" spans="1:80" x14ac:dyDescent="0.25">
      <c r="A200" s="136" t="s">
        <v>641</v>
      </c>
      <c r="B200" s="137"/>
      <c r="C200" s="137"/>
      <c r="D200" s="137"/>
      <c r="E200" s="137"/>
      <c r="F200" s="137"/>
      <c r="G200" s="137"/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7"/>
      <c r="W200" s="137"/>
      <c r="X200" s="137"/>
      <c r="Y200" s="137"/>
      <c r="Z200" s="137"/>
      <c r="AA200" s="137"/>
      <c r="AB200" s="137"/>
      <c r="AC200" s="137"/>
      <c r="AD200" s="137"/>
      <c r="AE200" s="137"/>
      <c r="AF200" s="137"/>
      <c r="AG200" s="137"/>
      <c r="AH200" s="137"/>
      <c r="AI200" s="137"/>
      <c r="AJ200" s="137"/>
      <c r="AK200" s="137"/>
      <c r="AL200" s="137"/>
      <c r="AM200" s="137"/>
      <c r="AN200" s="137"/>
      <c r="AO200" s="137"/>
      <c r="AP200" s="137"/>
      <c r="AQ200" s="137"/>
      <c r="AR200" s="137"/>
      <c r="AS200" s="137"/>
      <c r="AT200" s="137"/>
      <c r="AU200" s="137"/>
      <c r="AV200" s="137"/>
      <c r="AW200" s="137"/>
      <c r="AX200" s="137"/>
      <c r="AY200" s="137"/>
      <c r="AZ200" s="137"/>
      <c r="BA200" s="137"/>
      <c r="BB200" s="137"/>
      <c r="BC200" s="137"/>
      <c r="BD200" s="137"/>
      <c r="BE200" s="137"/>
      <c r="BF200" s="137"/>
      <c r="BG200" s="137"/>
      <c r="BH200" s="137"/>
      <c r="BI200" s="137"/>
      <c r="BJ200" s="137"/>
      <c r="BK200" s="137"/>
      <c r="BL200" s="137"/>
      <c r="BM200" s="137"/>
      <c r="BN200" s="137"/>
      <c r="BO200" s="137"/>
      <c r="BP200" s="137"/>
      <c r="BQ200" s="137"/>
      <c r="BR200" s="137"/>
      <c r="BS200" s="137"/>
      <c r="BT200" s="137"/>
      <c r="BU200" s="137"/>
      <c r="BV200" s="137"/>
      <c r="BW200" s="91">
        <v>0</v>
      </c>
      <c r="BX200" s="91">
        <v>0</v>
      </c>
      <c r="BY200" s="91">
        <v>0</v>
      </c>
      <c r="BZ200" s="91">
        <v>0</v>
      </c>
      <c r="CA200" s="91">
        <v>0</v>
      </c>
      <c r="CB200" s="91">
        <v>0</v>
      </c>
    </row>
    <row r="201" spans="1:80" x14ac:dyDescent="0.25">
      <c r="A201" s="141" t="s">
        <v>314</v>
      </c>
      <c r="B201" s="173"/>
      <c r="C201" s="140">
        <v>472239.28</v>
      </c>
      <c r="D201" s="140">
        <v>944707.95</v>
      </c>
      <c r="E201" s="140">
        <v>1417113.47</v>
      </c>
      <c r="F201" s="140">
        <v>1889434.39</v>
      </c>
      <c r="G201" s="140">
        <v>2370685.98</v>
      </c>
      <c r="H201" s="140">
        <v>2852171.27</v>
      </c>
      <c r="I201" s="140">
        <v>3338296.78</v>
      </c>
      <c r="J201" s="140">
        <v>3829499.17</v>
      </c>
      <c r="K201" s="140">
        <v>4333071.8</v>
      </c>
      <c r="L201" s="140">
        <v>4836442.1900000004</v>
      </c>
      <c r="M201" s="140">
        <v>5346332.82</v>
      </c>
      <c r="N201" s="140">
        <v>5856860.7300000004</v>
      </c>
      <c r="O201" s="140">
        <v>531968.91</v>
      </c>
      <c r="P201" s="140">
        <v>1072819.8</v>
      </c>
      <c r="Q201" s="140">
        <v>1615981.28</v>
      </c>
      <c r="R201" s="140">
        <v>2159209.17</v>
      </c>
      <c r="S201" s="140">
        <v>2702503.47</v>
      </c>
      <c r="T201" s="140">
        <v>3245864.17</v>
      </c>
      <c r="U201" s="140">
        <v>3789291.28</v>
      </c>
      <c r="V201" s="140">
        <v>4332784.79</v>
      </c>
      <c r="W201" s="140">
        <v>4876344.71</v>
      </c>
      <c r="X201" s="140">
        <v>5419971.04</v>
      </c>
      <c r="Y201" s="140">
        <v>5963663.7699999996</v>
      </c>
      <c r="Z201" s="140">
        <v>6507422.9100000001</v>
      </c>
      <c r="AA201" s="140">
        <v>460822.86</v>
      </c>
      <c r="AB201" s="140">
        <v>921676.58</v>
      </c>
      <c r="AC201" s="140">
        <v>1382561.15</v>
      </c>
      <c r="AD201" s="140">
        <v>1843476.58</v>
      </c>
      <c r="AE201" s="140">
        <v>2304422.87</v>
      </c>
      <c r="AF201" s="140">
        <v>2765400.01</v>
      </c>
      <c r="AG201" s="140">
        <v>3226408.01</v>
      </c>
      <c r="AH201" s="140">
        <v>3687446.87</v>
      </c>
      <c r="AI201" s="140">
        <v>4148788.12</v>
      </c>
      <c r="AJ201" s="140">
        <v>4610160.2300000004</v>
      </c>
      <c r="AK201" s="140">
        <v>5071563.2</v>
      </c>
      <c r="AL201" s="140">
        <v>5532997.0199999996</v>
      </c>
      <c r="AM201" s="140">
        <v>461464.68</v>
      </c>
      <c r="AN201" s="140">
        <v>928240.54</v>
      </c>
      <c r="AO201" s="140">
        <v>1400327.57</v>
      </c>
      <c r="AP201" s="140">
        <v>1877725.78</v>
      </c>
      <c r="AQ201" s="140">
        <v>2360435.16</v>
      </c>
      <c r="AR201" s="140">
        <v>2848455.72</v>
      </c>
      <c r="AS201" s="140">
        <v>3341787.45</v>
      </c>
      <c r="AT201" s="140">
        <v>3840430.36</v>
      </c>
      <c r="AU201" s="140">
        <v>4344384.45</v>
      </c>
      <c r="AV201" s="140">
        <v>4853649.71</v>
      </c>
      <c r="AW201" s="140">
        <v>5368226.1500000004</v>
      </c>
      <c r="AX201" s="140">
        <v>5888113.7599999998</v>
      </c>
      <c r="AY201" s="140">
        <v>525198.79</v>
      </c>
      <c r="AZ201" s="140">
        <v>1053209.6599999999</v>
      </c>
      <c r="BA201" s="140">
        <v>1584032.61</v>
      </c>
      <c r="BB201" s="140">
        <v>2117667.64</v>
      </c>
      <c r="BC201" s="140">
        <v>2654114.75</v>
      </c>
      <c r="BD201" s="140">
        <v>3193373.94</v>
      </c>
      <c r="BE201" s="140">
        <v>3735445.21</v>
      </c>
      <c r="BF201" s="140">
        <v>4280328.5599999996</v>
      </c>
      <c r="BG201" s="140">
        <v>4828023.99</v>
      </c>
      <c r="BH201" s="140">
        <v>5378531.5</v>
      </c>
      <c r="BI201" s="140">
        <v>5931851.0899999999</v>
      </c>
      <c r="BJ201" s="140">
        <v>6487982.7599999998</v>
      </c>
      <c r="BK201" s="140">
        <v>558943.75</v>
      </c>
      <c r="BL201" s="140">
        <v>1120582.47</v>
      </c>
      <c r="BM201" s="140">
        <v>1684916.16</v>
      </c>
      <c r="BN201" s="140">
        <v>2251944.8199999998</v>
      </c>
      <c r="BO201" s="140">
        <v>2821668.45</v>
      </c>
      <c r="BP201" s="140">
        <v>3394087.05</v>
      </c>
      <c r="BQ201" s="140">
        <v>3969200.61</v>
      </c>
      <c r="BR201" s="140">
        <v>4547009.1399999997</v>
      </c>
      <c r="BS201" s="140">
        <v>5127512.6399999997</v>
      </c>
      <c r="BT201" s="140">
        <v>5710711.1100000003</v>
      </c>
      <c r="BU201" s="140">
        <v>6296604.5499999998</v>
      </c>
      <c r="BV201" s="140">
        <v>6885192.96</v>
      </c>
      <c r="BW201" s="140">
        <v>5856860.7300000004</v>
      </c>
      <c r="BX201" s="140">
        <v>6507422.9100000001</v>
      </c>
      <c r="BY201" s="140">
        <v>5532997.0199999996</v>
      </c>
      <c r="BZ201" s="140">
        <v>5888113.7599999998</v>
      </c>
      <c r="CA201" s="140">
        <v>6487982.7599999998</v>
      </c>
      <c r="CB201" s="140">
        <v>6885192.96</v>
      </c>
    </row>
    <row r="202" spans="1:80" x14ac:dyDescent="0.25">
      <c r="A202" s="135" t="s">
        <v>703</v>
      </c>
      <c r="B202" s="91"/>
      <c r="C202" s="91">
        <v>0</v>
      </c>
      <c r="D202" s="91">
        <v>0</v>
      </c>
      <c r="E202" s="91">
        <v>0</v>
      </c>
      <c r="F202" s="91">
        <v>0</v>
      </c>
      <c r="G202" s="91">
        <v>0</v>
      </c>
      <c r="H202" s="91">
        <v>0</v>
      </c>
      <c r="I202" s="91">
        <v>0</v>
      </c>
      <c r="J202" s="91">
        <v>0</v>
      </c>
      <c r="K202" s="91">
        <v>0</v>
      </c>
      <c r="L202" s="91">
        <v>0</v>
      </c>
      <c r="M202" s="91">
        <v>0</v>
      </c>
      <c r="N202" s="91">
        <v>0</v>
      </c>
      <c r="O202" s="91">
        <v>0</v>
      </c>
      <c r="P202" s="91">
        <v>0</v>
      </c>
      <c r="Q202" s="91">
        <v>0</v>
      </c>
      <c r="R202" s="91">
        <v>0</v>
      </c>
      <c r="S202" s="91">
        <v>0</v>
      </c>
      <c r="T202" s="91">
        <v>0</v>
      </c>
      <c r="U202" s="91">
        <v>0</v>
      </c>
      <c r="V202" s="91">
        <v>0</v>
      </c>
      <c r="W202" s="91">
        <v>0</v>
      </c>
      <c r="X202" s="91">
        <v>0</v>
      </c>
      <c r="Y202" s="91">
        <v>0</v>
      </c>
      <c r="Z202" s="91">
        <v>0</v>
      </c>
      <c r="AA202" s="91">
        <v>0</v>
      </c>
      <c r="AB202" s="91">
        <v>0</v>
      </c>
      <c r="AC202" s="91">
        <v>0</v>
      </c>
      <c r="AD202" s="91">
        <v>0</v>
      </c>
      <c r="AE202" s="91">
        <v>0</v>
      </c>
      <c r="AF202" s="91">
        <v>0</v>
      </c>
      <c r="AG202" s="91">
        <v>0</v>
      </c>
      <c r="AH202" s="91">
        <v>0</v>
      </c>
      <c r="AI202" s="91">
        <v>0</v>
      </c>
      <c r="AJ202" s="91">
        <v>0</v>
      </c>
      <c r="AK202" s="91">
        <v>0</v>
      </c>
      <c r="AL202" s="91">
        <v>0</v>
      </c>
      <c r="AM202" s="91">
        <v>0</v>
      </c>
      <c r="AN202" s="91">
        <v>0</v>
      </c>
      <c r="AO202" s="91">
        <v>0</v>
      </c>
      <c r="AP202" s="91">
        <v>0</v>
      </c>
      <c r="AQ202" s="91">
        <v>0</v>
      </c>
      <c r="AR202" s="91">
        <v>0</v>
      </c>
      <c r="AS202" s="91">
        <v>0</v>
      </c>
      <c r="AT202" s="91">
        <v>0</v>
      </c>
      <c r="AU202" s="91">
        <v>0</v>
      </c>
      <c r="AV202" s="91">
        <v>0</v>
      </c>
      <c r="AW202" s="91">
        <v>0</v>
      </c>
      <c r="AX202" s="91">
        <v>0</v>
      </c>
      <c r="AY202" s="91">
        <v>0</v>
      </c>
      <c r="AZ202" s="91">
        <v>0</v>
      </c>
      <c r="BA202" s="91">
        <v>0</v>
      </c>
      <c r="BB202" s="91">
        <v>0</v>
      </c>
      <c r="BC202" s="91">
        <v>0</v>
      </c>
      <c r="BD202" s="91">
        <v>0</v>
      </c>
      <c r="BE202" s="91">
        <v>0</v>
      </c>
      <c r="BF202" s="91">
        <v>0</v>
      </c>
      <c r="BG202" s="91">
        <v>0</v>
      </c>
      <c r="BH202" s="91">
        <v>0</v>
      </c>
      <c r="BI202" s="91">
        <v>0</v>
      </c>
      <c r="BJ202" s="91">
        <v>0</v>
      </c>
      <c r="BK202" s="91">
        <v>0</v>
      </c>
      <c r="BL202" s="91">
        <v>0</v>
      </c>
      <c r="BM202" s="91">
        <v>0</v>
      </c>
      <c r="BN202" s="91">
        <v>0</v>
      </c>
      <c r="BO202" s="91">
        <v>0</v>
      </c>
      <c r="BP202" s="91">
        <v>0</v>
      </c>
      <c r="BQ202" s="91">
        <v>0</v>
      </c>
      <c r="BR202" s="91">
        <v>0</v>
      </c>
      <c r="BS202" s="91">
        <v>0</v>
      </c>
      <c r="BT202" s="91">
        <v>0</v>
      </c>
      <c r="BU202" s="91">
        <v>0</v>
      </c>
      <c r="BV202" s="91">
        <v>0</v>
      </c>
      <c r="BW202" s="91"/>
      <c r="BX202" s="91"/>
      <c r="BY202" s="91"/>
      <c r="BZ202" s="91"/>
      <c r="CA202" s="91"/>
      <c r="CB202" s="91"/>
    </row>
    <row r="203" spans="1:80" x14ac:dyDescent="0.25">
      <c r="A203" s="135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1"/>
      <c r="BB203" s="91"/>
      <c r="BC203" s="91"/>
      <c r="BD203" s="91"/>
      <c r="BE203" s="91"/>
      <c r="BF203" s="91"/>
      <c r="BG203" s="91"/>
      <c r="BH203" s="91"/>
      <c r="BI203" s="91"/>
      <c r="BJ203" s="91"/>
      <c r="BK203" s="91"/>
      <c r="BL203" s="91"/>
      <c r="BM203" s="91"/>
      <c r="BN203" s="91"/>
      <c r="BO203" s="91"/>
      <c r="BP203" s="91"/>
      <c r="BQ203" s="91"/>
      <c r="BR203" s="91"/>
      <c r="BS203" s="91"/>
      <c r="BT203" s="91"/>
      <c r="BU203" s="91"/>
      <c r="BV203" s="91"/>
      <c r="BW203" s="91"/>
      <c r="BX203" s="91"/>
      <c r="BY203" s="91"/>
      <c r="BZ203" s="91"/>
      <c r="CA203" s="91"/>
      <c r="CB203" s="91"/>
    </row>
    <row r="204" spans="1:80" x14ac:dyDescent="0.25">
      <c r="A204" s="132">
        <v>6800010</v>
      </c>
      <c r="B204" s="133" t="s">
        <v>753</v>
      </c>
      <c r="C204" s="144"/>
      <c r="D204" s="144"/>
      <c r="E204" s="144"/>
      <c r="F204" s="144"/>
      <c r="G204" s="144"/>
      <c r="H204" s="144"/>
      <c r="I204" s="144"/>
      <c r="J204" s="144"/>
      <c r="K204" s="144"/>
      <c r="L204" s="144"/>
      <c r="M204" s="144"/>
      <c r="N204" s="144"/>
      <c r="O204" s="144"/>
      <c r="P204" s="144"/>
      <c r="Q204" s="144"/>
      <c r="R204" s="144"/>
      <c r="S204" s="144"/>
      <c r="T204" s="144"/>
      <c r="U204" s="144"/>
      <c r="V204" s="144"/>
      <c r="W204" s="144"/>
      <c r="X204" s="144"/>
      <c r="Y204" s="144"/>
      <c r="Z204" s="144"/>
      <c r="AA204" s="144"/>
      <c r="AB204" s="144"/>
      <c r="AC204" s="144"/>
      <c r="AD204" s="144"/>
      <c r="AE204" s="144"/>
      <c r="AF204" s="144"/>
      <c r="AG204" s="144"/>
      <c r="AH204" s="144"/>
      <c r="AI204" s="144"/>
      <c r="AJ204" s="144"/>
      <c r="AK204" s="144"/>
      <c r="AL204" s="144"/>
      <c r="AM204" s="144"/>
      <c r="AN204" s="144"/>
      <c r="AO204" s="144"/>
      <c r="AP204" s="144"/>
      <c r="AQ204" s="144"/>
      <c r="AR204" s="144"/>
      <c r="AS204" s="144"/>
      <c r="AT204" s="144"/>
      <c r="AU204" s="144"/>
      <c r="AV204" s="144"/>
      <c r="AW204" s="144"/>
      <c r="AX204" s="144"/>
      <c r="AY204" s="144"/>
      <c r="AZ204" s="144"/>
      <c r="BA204" s="144"/>
      <c r="BB204" s="144"/>
      <c r="BC204" s="144"/>
      <c r="BD204" s="144"/>
      <c r="BE204" s="144"/>
      <c r="BF204" s="144"/>
      <c r="BG204" s="144"/>
      <c r="BH204" s="144"/>
      <c r="BI204" s="144"/>
      <c r="BJ204" s="144"/>
      <c r="BK204" s="144"/>
      <c r="BL204" s="144"/>
      <c r="BM204" s="144"/>
      <c r="BN204" s="144"/>
      <c r="BO204" s="144"/>
      <c r="BP204" s="144"/>
      <c r="BQ204" s="144"/>
      <c r="BR204" s="144"/>
      <c r="BS204" s="144"/>
      <c r="BT204" s="144"/>
      <c r="BU204" s="144"/>
      <c r="BV204" s="144"/>
      <c r="BW204" s="144"/>
      <c r="BX204" s="144"/>
      <c r="BY204" s="144"/>
      <c r="BZ204" s="144"/>
      <c r="CA204" s="144"/>
      <c r="CB204" s="144"/>
    </row>
    <row r="205" spans="1:80" x14ac:dyDescent="0.25">
      <c r="A205" s="135" t="s">
        <v>701</v>
      </c>
      <c r="B205" s="91"/>
      <c r="C205" s="91">
        <v>0</v>
      </c>
      <c r="D205" s="91">
        <v>2566016.11</v>
      </c>
      <c r="E205" s="91">
        <v>5138954.45</v>
      </c>
      <c r="F205" s="91">
        <v>7720155.9699999997</v>
      </c>
      <c r="G205" s="91">
        <v>10361489.289999999</v>
      </c>
      <c r="H205" s="91">
        <v>13002542.890000001</v>
      </c>
      <c r="I205" s="91">
        <v>15664029.01</v>
      </c>
      <c r="J205" s="91">
        <v>18352174.640000001</v>
      </c>
      <c r="K205" s="91">
        <v>21064865.100000001</v>
      </c>
      <c r="L205" s="91">
        <v>23804229.800000001</v>
      </c>
      <c r="M205" s="91">
        <v>26527311.379999999</v>
      </c>
      <c r="N205" s="91">
        <v>29256101.390000001</v>
      </c>
      <c r="O205" s="172">
        <v>0</v>
      </c>
      <c r="P205" s="91">
        <v>2924357.7</v>
      </c>
      <c r="Q205" s="91">
        <v>5882663.4900000002</v>
      </c>
      <c r="R205" s="91">
        <v>8888981.4299999997</v>
      </c>
      <c r="S205" s="91">
        <v>11925000.210000001</v>
      </c>
      <c r="T205" s="91">
        <v>14960085.93</v>
      </c>
      <c r="U205" s="91">
        <v>17954558.34</v>
      </c>
      <c r="V205" s="91">
        <v>20954253.039999999</v>
      </c>
      <c r="W205" s="91">
        <v>23954035.350000001</v>
      </c>
      <c r="X205" s="91">
        <v>26948048.460000001</v>
      </c>
      <c r="Y205" s="91">
        <v>30019483.07</v>
      </c>
      <c r="Z205" s="91">
        <v>33101015.649999999</v>
      </c>
      <c r="AA205" s="172">
        <v>0</v>
      </c>
      <c r="AB205" s="91">
        <v>3237612.43</v>
      </c>
      <c r="AC205" s="91">
        <v>6474534.3899999997</v>
      </c>
      <c r="AD205" s="91">
        <v>9713769.0399999991</v>
      </c>
      <c r="AE205" s="91">
        <v>12965924.720000001</v>
      </c>
      <c r="AF205" s="91">
        <v>16220717.23</v>
      </c>
      <c r="AG205" s="91">
        <v>19476568.41</v>
      </c>
      <c r="AH205" s="91">
        <v>22733800.16</v>
      </c>
      <c r="AI205" s="91">
        <v>25990907.440000001</v>
      </c>
      <c r="AJ205" s="91">
        <v>29247099.190000001</v>
      </c>
      <c r="AK205" s="91">
        <v>32639279.100000001</v>
      </c>
      <c r="AL205" s="91">
        <v>36208258.659999996</v>
      </c>
      <c r="AM205" s="172">
        <v>0</v>
      </c>
      <c r="AN205" s="91">
        <v>3679038.63</v>
      </c>
      <c r="AO205" s="91">
        <v>7360527.9000000004</v>
      </c>
      <c r="AP205" s="91">
        <v>11043563.039999999</v>
      </c>
      <c r="AQ205" s="91">
        <v>14767104.23</v>
      </c>
      <c r="AR205" s="91">
        <v>18495044.530000001</v>
      </c>
      <c r="AS205" s="91">
        <v>22205708.890000001</v>
      </c>
      <c r="AT205" s="91">
        <v>25914319.370000001</v>
      </c>
      <c r="AU205" s="91">
        <v>29629184.469999999</v>
      </c>
      <c r="AV205" s="91">
        <v>33343366.68</v>
      </c>
      <c r="AW205" s="91">
        <v>37307971.829999998</v>
      </c>
      <c r="AX205" s="91">
        <v>41284846.270000003</v>
      </c>
      <c r="AY205" s="172">
        <v>0</v>
      </c>
      <c r="AZ205" s="91">
        <v>4742385.93</v>
      </c>
      <c r="BA205" s="91">
        <v>9487889.9199999999</v>
      </c>
      <c r="BB205" s="91">
        <v>14234506.960000001</v>
      </c>
      <c r="BC205" s="91">
        <v>19057374.219999999</v>
      </c>
      <c r="BD205" s="91">
        <v>23884946.010000002</v>
      </c>
      <c r="BE205" s="91">
        <v>28717222.329999998</v>
      </c>
      <c r="BF205" s="91">
        <v>33690379.439999998</v>
      </c>
      <c r="BG205" s="91">
        <v>38671176.609999999</v>
      </c>
      <c r="BH205" s="91">
        <v>43567979.390000001</v>
      </c>
      <c r="BI205" s="91">
        <v>48802653.409999996</v>
      </c>
      <c r="BJ205" s="91">
        <v>54055877.439999998</v>
      </c>
      <c r="BK205" s="172">
        <v>0</v>
      </c>
      <c r="BL205" s="91">
        <v>5591549.3700000001</v>
      </c>
      <c r="BM205" s="91">
        <v>11185909.02</v>
      </c>
      <c r="BN205" s="91">
        <v>16781409.120000001</v>
      </c>
      <c r="BO205" s="91">
        <v>22380659.550000001</v>
      </c>
      <c r="BP205" s="91">
        <v>27983476.640000001</v>
      </c>
      <c r="BQ205" s="91">
        <v>33591389.049999997</v>
      </c>
      <c r="BR205" s="91">
        <v>39199522.82</v>
      </c>
      <c r="BS205" s="91">
        <v>44813677</v>
      </c>
      <c r="BT205" s="91">
        <v>50433781.789999999</v>
      </c>
      <c r="BU205" s="91">
        <v>56182034.850000001</v>
      </c>
      <c r="BV205" s="91">
        <v>61942526.200000003</v>
      </c>
      <c r="BW205" s="91"/>
      <c r="BX205" s="91"/>
      <c r="BY205" s="91"/>
      <c r="BZ205" s="91"/>
      <c r="CA205" s="91"/>
      <c r="CB205" s="91"/>
    </row>
    <row r="206" spans="1:80" x14ac:dyDescent="0.25">
      <c r="A206" s="135" t="s">
        <v>677</v>
      </c>
      <c r="B206" s="91"/>
      <c r="C206" s="91">
        <v>2566016.11</v>
      </c>
      <c r="D206" s="91">
        <v>2572938.34</v>
      </c>
      <c r="E206" s="91">
        <v>2581201.5199999996</v>
      </c>
      <c r="F206" s="91">
        <v>2641333.3199999998</v>
      </c>
      <c r="G206" s="91">
        <v>2641053.6</v>
      </c>
      <c r="H206" s="91">
        <v>2661486.12</v>
      </c>
      <c r="I206" s="91">
        <v>2688145.63</v>
      </c>
      <c r="J206" s="91">
        <v>2712690.46</v>
      </c>
      <c r="K206" s="91">
        <v>2739364.7</v>
      </c>
      <c r="L206" s="91">
        <v>2723081.58</v>
      </c>
      <c r="M206" s="91">
        <v>2728790.0100000002</v>
      </c>
      <c r="N206" s="91">
        <v>2727633.87</v>
      </c>
      <c r="O206" s="91">
        <v>2924357.7</v>
      </c>
      <c r="P206" s="91">
        <v>2958305.79</v>
      </c>
      <c r="Q206" s="91">
        <v>3006317.94</v>
      </c>
      <c r="R206" s="91">
        <v>3036018.7800000003</v>
      </c>
      <c r="S206" s="91">
        <v>3035085.72</v>
      </c>
      <c r="T206" s="91">
        <v>2994472.41</v>
      </c>
      <c r="U206" s="91">
        <v>2999694.7</v>
      </c>
      <c r="V206" s="91">
        <v>2999782.31</v>
      </c>
      <c r="W206" s="91">
        <v>2994013.1100000003</v>
      </c>
      <c r="X206" s="91">
        <v>3071434.6100000003</v>
      </c>
      <c r="Y206" s="91">
        <v>3081532.58</v>
      </c>
      <c r="Z206" s="91">
        <v>3093224.64</v>
      </c>
      <c r="AA206" s="91">
        <v>3237612.43</v>
      </c>
      <c r="AB206" s="91">
        <v>3236921.9600000004</v>
      </c>
      <c r="AC206" s="91">
        <v>3239234.6500000004</v>
      </c>
      <c r="AD206" s="91">
        <v>3252155.68</v>
      </c>
      <c r="AE206" s="91">
        <v>3254792.5100000002</v>
      </c>
      <c r="AF206" s="91">
        <v>3255851.18</v>
      </c>
      <c r="AG206" s="91">
        <v>3257231.75</v>
      </c>
      <c r="AH206" s="91">
        <v>3257107.2800000003</v>
      </c>
      <c r="AI206" s="91">
        <v>3256191.75</v>
      </c>
      <c r="AJ206" s="91">
        <v>3392179.91</v>
      </c>
      <c r="AK206" s="91">
        <v>3568979.56</v>
      </c>
      <c r="AL206" s="91">
        <v>3583273.81</v>
      </c>
      <c r="AM206" s="91">
        <v>3679038.6300000004</v>
      </c>
      <c r="AN206" s="91">
        <v>3681489.27</v>
      </c>
      <c r="AO206" s="91">
        <v>3683035.14</v>
      </c>
      <c r="AP206" s="91">
        <v>3723541.1900000004</v>
      </c>
      <c r="AQ206" s="91">
        <v>3727940.3000000003</v>
      </c>
      <c r="AR206" s="91">
        <v>3710664.3600000003</v>
      </c>
      <c r="AS206" s="91">
        <v>3708610.4800000004</v>
      </c>
      <c r="AT206" s="91">
        <v>3714865.1</v>
      </c>
      <c r="AU206" s="91">
        <v>3714182.2100000004</v>
      </c>
      <c r="AV206" s="91">
        <v>3964605.1500000004</v>
      </c>
      <c r="AW206" s="91">
        <v>3976874.4400000004</v>
      </c>
      <c r="AX206" s="91">
        <v>3989957.9600000004</v>
      </c>
      <c r="AY206" s="91">
        <v>4742385.9300000006</v>
      </c>
      <c r="AZ206" s="91">
        <v>4745503.99</v>
      </c>
      <c r="BA206" s="91">
        <v>4746617.04</v>
      </c>
      <c r="BB206" s="91">
        <v>4822867.26</v>
      </c>
      <c r="BC206" s="91">
        <v>4827571.79</v>
      </c>
      <c r="BD206" s="91">
        <v>4832276.32</v>
      </c>
      <c r="BE206" s="91">
        <v>4973157.1100000003</v>
      </c>
      <c r="BF206" s="91">
        <v>4980797.17</v>
      </c>
      <c r="BG206" s="91">
        <v>4896802.78</v>
      </c>
      <c r="BH206" s="91">
        <v>5234674.0200000005</v>
      </c>
      <c r="BI206" s="91">
        <v>5253224.03</v>
      </c>
      <c r="BJ206" s="91">
        <v>5268977.78</v>
      </c>
      <c r="BK206" s="91">
        <v>5591549.3700000001</v>
      </c>
      <c r="BL206" s="91">
        <v>5594359.6500000004</v>
      </c>
      <c r="BM206" s="91">
        <v>5595500.1000000006</v>
      </c>
      <c r="BN206" s="91">
        <v>5599250.4300000006</v>
      </c>
      <c r="BO206" s="91">
        <v>5602817.0899999999</v>
      </c>
      <c r="BP206" s="91">
        <v>5607912.4100000001</v>
      </c>
      <c r="BQ206" s="91">
        <v>5608133.7700000005</v>
      </c>
      <c r="BR206" s="91">
        <v>5614154.1800000006</v>
      </c>
      <c r="BS206" s="91">
        <v>5620104.79</v>
      </c>
      <c r="BT206" s="91">
        <v>5748253.0600000005</v>
      </c>
      <c r="BU206" s="91">
        <v>5760491.3500000006</v>
      </c>
      <c r="BV206" s="91">
        <v>5787701.96</v>
      </c>
      <c r="BW206" s="91">
        <v>31983735.259999998</v>
      </c>
      <c r="BX206" s="91">
        <v>36194240.289999999</v>
      </c>
      <c r="BY206" s="91">
        <v>39791532.470000006</v>
      </c>
      <c r="BZ206" s="91">
        <v>45274804.230000004</v>
      </c>
      <c r="CA206" s="91">
        <v>59324855.220000006</v>
      </c>
      <c r="CB206" s="91">
        <v>67730228.159999996</v>
      </c>
    </row>
    <row r="207" spans="1:80" x14ac:dyDescent="0.25">
      <c r="A207" s="136" t="s">
        <v>641</v>
      </c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137"/>
      <c r="U207" s="137"/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  <c r="AI207" s="137"/>
      <c r="AJ207" s="137"/>
      <c r="AK207" s="137"/>
      <c r="AL207" s="137"/>
      <c r="AM207" s="137"/>
      <c r="AN207" s="137"/>
      <c r="AO207" s="137"/>
      <c r="AP207" s="137"/>
      <c r="AQ207" s="137"/>
      <c r="AR207" s="137"/>
      <c r="AS207" s="137"/>
      <c r="AT207" s="137"/>
      <c r="AU207" s="137"/>
      <c r="AV207" s="137"/>
      <c r="AW207" s="137"/>
      <c r="AX207" s="137"/>
      <c r="AY207" s="137"/>
      <c r="AZ207" s="137"/>
      <c r="BA207" s="137"/>
      <c r="BB207" s="137"/>
      <c r="BC207" s="137"/>
      <c r="BD207" s="137"/>
      <c r="BE207" s="137"/>
      <c r="BF207" s="137"/>
      <c r="BG207" s="137"/>
      <c r="BH207" s="137"/>
      <c r="BI207" s="137"/>
      <c r="BJ207" s="137"/>
      <c r="BK207" s="137"/>
      <c r="BL207" s="137"/>
      <c r="BM207" s="137"/>
      <c r="BN207" s="137"/>
      <c r="BO207" s="137"/>
      <c r="BP207" s="137"/>
      <c r="BQ207" s="137"/>
      <c r="BR207" s="137"/>
      <c r="BS207" s="137"/>
      <c r="BT207" s="137"/>
      <c r="BU207" s="137"/>
      <c r="BV207" s="137"/>
      <c r="BW207" s="91">
        <v>0</v>
      </c>
      <c r="BX207" s="91">
        <v>0</v>
      </c>
      <c r="BY207" s="91">
        <v>0</v>
      </c>
      <c r="BZ207" s="91">
        <v>0</v>
      </c>
      <c r="CA207" s="91">
        <v>0</v>
      </c>
      <c r="CB207" s="91">
        <v>0</v>
      </c>
    </row>
    <row r="208" spans="1:80" x14ac:dyDescent="0.25">
      <c r="A208" s="135" t="s">
        <v>314</v>
      </c>
      <c r="B208" s="173"/>
      <c r="C208" s="140">
        <v>2566016.11</v>
      </c>
      <c r="D208" s="140">
        <v>5138954.45</v>
      </c>
      <c r="E208" s="140">
        <v>7720155.9699999997</v>
      </c>
      <c r="F208" s="140">
        <v>10361489.289999999</v>
      </c>
      <c r="G208" s="140">
        <v>13002542.890000001</v>
      </c>
      <c r="H208" s="140">
        <v>15664029.01</v>
      </c>
      <c r="I208" s="140">
        <v>18352174.640000001</v>
      </c>
      <c r="J208" s="140">
        <v>21064865.100000001</v>
      </c>
      <c r="K208" s="140">
        <v>23804229.800000001</v>
      </c>
      <c r="L208" s="140">
        <v>26527311.379999999</v>
      </c>
      <c r="M208" s="140">
        <v>29256101.390000001</v>
      </c>
      <c r="N208" s="140">
        <v>31983735.260000002</v>
      </c>
      <c r="O208" s="140">
        <v>2924357.7</v>
      </c>
      <c r="P208" s="140">
        <v>5882663.4900000002</v>
      </c>
      <c r="Q208" s="140">
        <v>8888981.4299999997</v>
      </c>
      <c r="R208" s="140">
        <v>11925000.210000001</v>
      </c>
      <c r="S208" s="140">
        <v>14960085.93</v>
      </c>
      <c r="T208" s="140">
        <v>17954558.34</v>
      </c>
      <c r="U208" s="140">
        <v>20954253.039999999</v>
      </c>
      <c r="V208" s="140">
        <v>23954035.350000001</v>
      </c>
      <c r="W208" s="140">
        <v>26948048.460000001</v>
      </c>
      <c r="X208" s="140">
        <v>30019483.07</v>
      </c>
      <c r="Y208" s="140">
        <v>33101015.649999999</v>
      </c>
      <c r="Z208" s="140">
        <v>36194240.289999999</v>
      </c>
      <c r="AA208" s="140">
        <v>3237612.43</v>
      </c>
      <c r="AB208" s="140">
        <v>6474534.3899999997</v>
      </c>
      <c r="AC208" s="140">
        <v>9713769.0399999991</v>
      </c>
      <c r="AD208" s="140">
        <v>12965924.720000001</v>
      </c>
      <c r="AE208" s="140">
        <v>16220717.23</v>
      </c>
      <c r="AF208" s="140">
        <v>19476568.41</v>
      </c>
      <c r="AG208" s="140">
        <v>22733800.16</v>
      </c>
      <c r="AH208" s="140">
        <v>25990907.440000001</v>
      </c>
      <c r="AI208" s="140">
        <v>29247099.190000001</v>
      </c>
      <c r="AJ208" s="140">
        <v>32639279.100000001</v>
      </c>
      <c r="AK208" s="140">
        <v>36208258.659999996</v>
      </c>
      <c r="AL208" s="140">
        <v>39791532.469999999</v>
      </c>
      <c r="AM208" s="140">
        <v>3679038.63</v>
      </c>
      <c r="AN208" s="140">
        <v>7360527.9000000004</v>
      </c>
      <c r="AO208" s="140">
        <v>11043563.039999999</v>
      </c>
      <c r="AP208" s="140">
        <v>14767104.23</v>
      </c>
      <c r="AQ208" s="140">
        <v>18495044.530000001</v>
      </c>
      <c r="AR208" s="140">
        <v>22205708.890000001</v>
      </c>
      <c r="AS208" s="140">
        <v>25914319.370000001</v>
      </c>
      <c r="AT208" s="140">
        <v>29629184.469999999</v>
      </c>
      <c r="AU208" s="140">
        <v>33343366.68</v>
      </c>
      <c r="AV208" s="140">
        <v>37307971.829999998</v>
      </c>
      <c r="AW208" s="140">
        <v>41284846.270000003</v>
      </c>
      <c r="AX208" s="140">
        <v>45274804.229999997</v>
      </c>
      <c r="AY208" s="140">
        <v>4742385.93</v>
      </c>
      <c r="AZ208" s="140">
        <v>9487889.9199999999</v>
      </c>
      <c r="BA208" s="140">
        <v>14234506.960000001</v>
      </c>
      <c r="BB208" s="140">
        <v>19057374.219999999</v>
      </c>
      <c r="BC208" s="140">
        <v>23884946.010000002</v>
      </c>
      <c r="BD208" s="140">
        <v>28717222.329999998</v>
      </c>
      <c r="BE208" s="140">
        <v>33690379.439999998</v>
      </c>
      <c r="BF208" s="140">
        <v>38671176.609999999</v>
      </c>
      <c r="BG208" s="140">
        <v>43567979.390000001</v>
      </c>
      <c r="BH208" s="140">
        <v>48802653.409999996</v>
      </c>
      <c r="BI208" s="140">
        <v>54055877.439999998</v>
      </c>
      <c r="BJ208" s="140">
        <v>59324855.219999999</v>
      </c>
      <c r="BK208" s="140">
        <v>5591549.3700000001</v>
      </c>
      <c r="BL208" s="140">
        <v>11185909.02</v>
      </c>
      <c r="BM208" s="140">
        <v>16781409.120000001</v>
      </c>
      <c r="BN208" s="140">
        <v>22380659.550000001</v>
      </c>
      <c r="BO208" s="140">
        <v>27983476.640000001</v>
      </c>
      <c r="BP208" s="140">
        <v>33591389.049999997</v>
      </c>
      <c r="BQ208" s="140">
        <v>39199522.82</v>
      </c>
      <c r="BR208" s="140">
        <v>44813677</v>
      </c>
      <c r="BS208" s="140">
        <v>50433781.789999999</v>
      </c>
      <c r="BT208" s="140">
        <v>56182034.850000001</v>
      </c>
      <c r="BU208" s="140">
        <v>61942526.200000003</v>
      </c>
      <c r="BV208" s="140">
        <v>67730228.159999996</v>
      </c>
      <c r="BW208" s="140">
        <v>31983735.260000002</v>
      </c>
      <c r="BX208" s="140">
        <v>36194240.289999999</v>
      </c>
      <c r="BY208" s="140">
        <v>39791532.469999999</v>
      </c>
      <c r="BZ208" s="140">
        <v>45274804.229999997</v>
      </c>
      <c r="CA208" s="140">
        <v>59324855.219999999</v>
      </c>
      <c r="CB208" s="140">
        <v>67730228.159999996</v>
      </c>
    </row>
    <row r="209" spans="1:80" x14ac:dyDescent="0.25">
      <c r="A209" s="135" t="s">
        <v>703</v>
      </c>
      <c r="B209" s="91"/>
      <c r="C209" s="91">
        <v>0</v>
      </c>
      <c r="D209" s="91">
        <v>0</v>
      </c>
      <c r="E209" s="91">
        <v>0</v>
      </c>
      <c r="F209" s="91">
        <v>0</v>
      </c>
      <c r="G209" s="91">
        <v>0</v>
      </c>
      <c r="H209" s="91">
        <v>0</v>
      </c>
      <c r="I209" s="91">
        <v>0</v>
      </c>
      <c r="J209" s="91">
        <v>0</v>
      </c>
      <c r="K209" s="91">
        <v>0</v>
      </c>
      <c r="L209" s="91">
        <v>0</v>
      </c>
      <c r="M209" s="91">
        <v>0</v>
      </c>
      <c r="N209" s="91">
        <v>0</v>
      </c>
      <c r="O209" s="91">
        <v>0</v>
      </c>
      <c r="P209" s="91">
        <v>0</v>
      </c>
      <c r="Q209" s="91">
        <v>0</v>
      </c>
      <c r="R209" s="91">
        <v>0</v>
      </c>
      <c r="S209" s="91">
        <v>0</v>
      </c>
      <c r="T209" s="91">
        <v>0</v>
      </c>
      <c r="U209" s="91">
        <v>0</v>
      </c>
      <c r="V209" s="91">
        <v>0</v>
      </c>
      <c r="W209" s="91">
        <v>0</v>
      </c>
      <c r="X209" s="91">
        <v>0</v>
      </c>
      <c r="Y209" s="91">
        <v>0</v>
      </c>
      <c r="Z209" s="91">
        <v>0</v>
      </c>
      <c r="AA209" s="91">
        <v>0</v>
      </c>
      <c r="AB209" s="91">
        <v>0</v>
      </c>
      <c r="AC209" s="91">
        <v>0</v>
      </c>
      <c r="AD209" s="91">
        <v>0</v>
      </c>
      <c r="AE209" s="91">
        <v>0</v>
      </c>
      <c r="AF209" s="91">
        <v>0</v>
      </c>
      <c r="AG209" s="91">
        <v>0</v>
      </c>
      <c r="AH209" s="91">
        <v>0</v>
      </c>
      <c r="AI209" s="91">
        <v>0</v>
      </c>
      <c r="AJ209" s="91">
        <v>0</v>
      </c>
      <c r="AK209" s="91">
        <v>0</v>
      </c>
      <c r="AL209" s="91">
        <v>0</v>
      </c>
      <c r="AM209" s="91">
        <v>0</v>
      </c>
      <c r="AN209" s="91">
        <v>0</v>
      </c>
      <c r="AO209" s="91">
        <v>0</v>
      </c>
      <c r="AP209" s="91">
        <v>0</v>
      </c>
      <c r="AQ209" s="91">
        <v>0</v>
      </c>
      <c r="AR209" s="91">
        <v>0</v>
      </c>
      <c r="AS209" s="91">
        <v>0</v>
      </c>
      <c r="AT209" s="91">
        <v>0</v>
      </c>
      <c r="AU209" s="91">
        <v>0</v>
      </c>
      <c r="AV209" s="91">
        <v>0</v>
      </c>
      <c r="AW209" s="91">
        <v>0</v>
      </c>
      <c r="AX209" s="91">
        <v>0</v>
      </c>
      <c r="AY209" s="91">
        <v>0</v>
      </c>
      <c r="AZ209" s="91">
        <v>0</v>
      </c>
      <c r="BA209" s="91">
        <v>0</v>
      </c>
      <c r="BB209" s="91">
        <v>0</v>
      </c>
      <c r="BC209" s="91">
        <v>0</v>
      </c>
      <c r="BD209" s="91">
        <v>0</v>
      </c>
      <c r="BE209" s="91">
        <v>0</v>
      </c>
      <c r="BF209" s="91">
        <v>0</v>
      </c>
      <c r="BG209" s="91">
        <v>0</v>
      </c>
      <c r="BH209" s="91">
        <v>0</v>
      </c>
      <c r="BI209" s="91">
        <v>0</v>
      </c>
      <c r="BJ209" s="91">
        <v>0</v>
      </c>
      <c r="BK209" s="91">
        <v>0</v>
      </c>
      <c r="BL209" s="91">
        <v>0</v>
      </c>
      <c r="BM209" s="91">
        <v>0</v>
      </c>
      <c r="BN209" s="91">
        <v>0</v>
      </c>
      <c r="BO209" s="91">
        <v>0</v>
      </c>
      <c r="BP209" s="91">
        <v>0</v>
      </c>
      <c r="BQ209" s="91">
        <v>0</v>
      </c>
      <c r="BR209" s="91">
        <v>0</v>
      </c>
      <c r="BS209" s="91">
        <v>0</v>
      </c>
      <c r="BT209" s="91">
        <v>0</v>
      </c>
      <c r="BU209" s="91">
        <v>0</v>
      </c>
      <c r="BV209" s="91">
        <v>0</v>
      </c>
      <c r="BW209" s="91"/>
      <c r="BX209" s="91"/>
      <c r="BY209" s="91"/>
      <c r="BZ209" s="91"/>
      <c r="CA209" s="91"/>
      <c r="CB209" s="91"/>
    </row>
    <row r="210" spans="1:80" x14ac:dyDescent="0.25">
      <c r="A210" s="135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1"/>
      <c r="BB210" s="91"/>
      <c r="BC210" s="91"/>
      <c r="BD210" s="91"/>
      <c r="BE210" s="91"/>
      <c r="BF210" s="91"/>
      <c r="BG210" s="91"/>
      <c r="BH210" s="91"/>
      <c r="BI210" s="91"/>
      <c r="BJ210" s="91"/>
      <c r="BK210" s="91"/>
      <c r="BL210" s="91"/>
      <c r="BM210" s="91"/>
      <c r="BN210" s="91"/>
      <c r="BO210" s="91"/>
      <c r="BP210" s="91"/>
      <c r="BQ210" s="91"/>
      <c r="BR210" s="91"/>
      <c r="BS210" s="91"/>
      <c r="BT210" s="91"/>
      <c r="BU210" s="91"/>
      <c r="BV210" s="91"/>
      <c r="BW210" s="91"/>
      <c r="BX210" s="91"/>
      <c r="BY210" s="91"/>
      <c r="BZ210" s="91"/>
      <c r="CA210" s="91"/>
      <c r="CB210" s="91"/>
    </row>
    <row r="211" spans="1:80" x14ac:dyDescent="0.25">
      <c r="A211" s="132">
        <v>6800040</v>
      </c>
      <c r="B211" s="133" t="s">
        <v>754</v>
      </c>
      <c r="C211" s="144"/>
      <c r="D211" s="144"/>
      <c r="E211" s="144"/>
      <c r="F211" s="144"/>
      <c r="G211" s="144"/>
      <c r="H211" s="144"/>
      <c r="I211" s="144"/>
      <c r="J211" s="144"/>
      <c r="K211" s="144"/>
      <c r="L211" s="14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144"/>
      <c r="Y211" s="144"/>
      <c r="Z211" s="144"/>
      <c r="AA211" s="144"/>
      <c r="AB211" s="144"/>
      <c r="AC211" s="144"/>
      <c r="AD211" s="144"/>
      <c r="AE211" s="144"/>
      <c r="AF211" s="144"/>
      <c r="AG211" s="144"/>
      <c r="AH211" s="144"/>
      <c r="AI211" s="144"/>
      <c r="AJ211" s="144"/>
      <c r="AK211" s="144"/>
      <c r="AL211" s="144"/>
      <c r="AM211" s="144"/>
      <c r="AN211" s="144"/>
      <c r="AO211" s="144"/>
      <c r="AP211" s="144"/>
      <c r="AQ211" s="144"/>
      <c r="AR211" s="144"/>
      <c r="AS211" s="144"/>
      <c r="AT211" s="144"/>
      <c r="AU211" s="144"/>
      <c r="AV211" s="144"/>
      <c r="AW211" s="144"/>
      <c r="AX211" s="144"/>
      <c r="AY211" s="144"/>
      <c r="AZ211" s="144"/>
      <c r="BA211" s="144"/>
      <c r="BB211" s="144"/>
      <c r="BC211" s="144"/>
      <c r="BD211" s="144"/>
      <c r="BE211" s="144"/>
      <c r="BF211" s="144"/>
      <c r="BG211" s="144"/>
      <c r="BH211" s="144"/>
      <c r="BI211" s="144"/>
      <c r="BJ211" s="144"/>
      <c r="BK211" s="144"/>
      <c r="BL211" s="144"/>
      <c r="BM211" s="144"/>
      <c r="BN211" s="144"/>
      <c r="BO211" s="144"/>
      <c r="BP211" s="144"/>
      <c r="BQ211" s="144"/>
      <c r="BR211" s="144"/>
      <c r="BS211" s="144"/>
      <c r="BT211" s="144"/>
      <c r="BU211" s="144"/>
      <c r="BV211" s="144"/>
      <c r="BW211" s="144"/>
      <c r="BX211" s="144"/>
      <c r="BY211" s="144"/>
      <c r="BZ211" s="144"/>
      <c r="CA211" s="144"/>
      <c r="CB211" s="144"/>
    </row>
    <row r="212" spans="1:80" x14ac:dyDescent="0.25">
      <c r="A212" s="135" t="s">
        <v>701</v>
      </c>
      <c r="B212" s="91"/>
      <c r="C212" s="91">
        <v>0</v>
      </c>
      <c r="D212" s="91">
        <v>15479.1</v>
      </c>
      <c r="E212" s="91">
        <v>30958.21</v>
      </c>
      <c r="F212" s="91">
        <v>46437.31</v>
      </c>
      <c r="G212" s="91">
        <v>61916.42</v>
      </c>
      <c r="H212" s="91">
        <v>77395.520000000004</v>
      </c>
      <c r="I212" s="91">
        <v>92874.63</v>
      </c>
      <c r="J212" s="91">
        <v>108353.73</v>
      </c>
      <c r="K212" s="91">
        <v>123832.84</v>
      </c>
      <c r="L212" s="91">
        <v>139311.94</v>
      </c>
      <c r="M212" s="91">
        <v>154791.04999999999</v>
      </c>
      <c r="N212" s="91">
        <v>170270.15</v>
      </c>
      <c r="O212" s="172">
        <v>0</v>
      </c>
      <c r="P212" s="91">
        <v>15479.11</v>
      </c>
      <c r="Q212" s="91">
        <v>30958.22</v>
      </c>
      <c r="R212" s="91">
        <v>46437.33</v>
      </c>
      <c r="S212" s="91">
        <v>61916.44</v>
      </c>
      <c r="T212" s="91">
        <v>77395.55</v>
      </c>
      <c r="U212" s="91">
        <v>92874.66</v>
      </c>
      <c r="V212" s="91">
        <v>108353.77</v>
      </c>
      <c r="W212" s="91">
        <v>123832.88</v>
      </c>
      <c r="X212" s="91">
        <v>139311.99</v>
      </c>
      <c r="Y212" s="91">
        <v>154791.1</v>
      </c>
      <c r="Z212" s="91">
        <v>170270.21</v>
      </c>
      <c r="AA212" s="172">
        <v>0</v>
      </c>
      <c r="AB212" s="91">
        <v>15479.11</v>
      </c>
      <c r="AC212" s="91">
        <v>30958.22</v>
      </c>
      <c r="AD212" s="91">
        <v>46437.33</v>
      </c>
      <c r="AE212" s="91">
        <v>61916.44</v>
      </c>
      <c r="AF212" s="91">
        <v>77395.55</v>
      </c>
      <c r="AG212" s="91">
        <v>92874.66</v>
      </c>
      <c r="AH212" s="91">
        <v>108353.77</v>
      </c>
      <c r="AI212" s="91">
        <v>123832.88</v>
      </c>
      <c r="AJ212" s="91">
        <v>139311.99</v>
      </c>
      <c r="AK212" s="91">
        <v>154791.1</v>
      </c>
      <c r="AL212" s="91">
        <v>170270.21</v>
      </c>
      <c r="AM212" s="172">
        <v>0</v>
      </c>
      <c r="AN212" s="91">
        <v>15479.11</v>
      </c>
      <c r="AO212" s="91">
        <v>30958.22</v>
      </c>
      <c r="AP212" s="91">
        <v>46437.33</v>
      </c>
      <c r="AQ212" s="91">
        <v>61916.44</v>
      </c>
      <c r="AR212" s="91">
        <v>77395.55</v>
      </c>
      <c r="AS212" s="91">
        <v>92874.66</v>
      </c>
      <c r="AT212" s="91">
        <v>108353.77</v>
      </c>
      <c r="AU212" s="91">
        <v>123832.88</v>
      </c>
      <c r="AV212" s="91">
        <v>139311.82</v>
      </c>
      <c r="AW212" s="91">
        <v>139311.82</v>
      </c>
      <c r="AX212" s="91">
        <v>139311.82</v>
      </c>
      <c r="AY212" s="172">
        <v>0</v>
      </c>
      <c r="AZ212" s="91">
        <v>0</v>
      </c>
      <c r="BA212" s="91">
        <v>0</v>
      </c>
      <c r="BB212" s="91">
        <v>0</v>
      </c>
      <c r="BC212" s="91">
        <v>0</v>
      </c>
      <c r="BD212" s="91">
        <v>0</v>
      </c>
      <c r="BE212" s="91">
        <v>0</v>
      </c>
      <c r="BF212" s="91">
        <v>0</v>
      </c>
      <c r="BG212" s="91">
        <v>0</v>
      </c>
      <c r="BH212" s="91">
        <v>0</v>
      </c>
      <c r="BI212" s="91">
        <v>0</v>
      </c>
      <c r="BJ212" s="91">
        <v>0</v>
      </c>
      <c r="BK212" s="172">
        <v>0</v>
      </c>
      <c r="BL212" s="91">
        <v>0</v>
      </c>
      <c r="BM212" s="91">
        <v>0</v>
      </c>
      <c r="BN212" s="91">
        <v>0</v>
      </c>
      <c r="BO212" s="91">
        <v>0</v>
      </c>
      <c r="BP212" s="91">
        <v>0</v>
      </c>
      <c r="BQ212" s="91">
        <v>0</v>
      </c>
      <c r="BR212" s="91">
        <v>0</v>
      </c>
      <c r="BS212" s="91">
        <v>0</v>
      </c>
      <c r="BT212" s="91">
        <v>0</v>
      </c>
      <c r="BU212" s="91">
        <v>0</v>
      </c>
      <c r="BV212" s="91">
        <v>0</v>
      </c>
      <c r="BW212" s="91"/>
      <c r="BX212" s="91"/>
      <c r="BY212" s="91"/>
      <c r="BZ212" s="91"/>
      <c r="CA212" s="91"/>
      <c r="CB212" s="91"/>
    </row>
    <row r="213" spans="1:80" x14ac:dyDescent="0.25">
      <c r="A213" s="135" t="s">
        <v>755</v>
      </c>
      <c r="B213" s="91"/>
      <c r="C213" s="91">
        <v>15479.1</v>
      </c>
      <c r="D213" s="91">
        <v>15479.11</v>
      </c>
      <c r="E213" s="91">
        <v>15479.1</v>
      </c>
      <c r="F213" s="91">
        <v>15479.11</v>
      </c>
      <c r="G213" s="91">
        <v>15479.1</v>
      </c>
      <c r="H213" s="91">
        <v>15479.11</v>
      </c>
      <c r="I213" s="91">
        <v>15479.1</v>
      </c>
      <c r="J213" s="91">
        <v>15479.11</v>
      </c>
      <c r="K213" s="91">
        <v>15479.1</v>
      </c>
      <c r="L213" s="91">
        <v>15479.11</v>
      </c>
      <c r="M213" s="91">
        <v>15479.1</v>
      </c>
      <c r="N213" s="91">
        <v>15479.11</v>
      </c>
      <c r="O213" s="91">
        <v>15479.11</v>
      </c>
      <c r="P213" s="91">
        <v>15479.11</v>
      </c>
      <c r="Q213" s="91">
        <v>15479.11</v>
      </c>
      <c r="R213" s="91">
        <v>15479.11</v>
      </c>
      <c r="S213" s="91">
        <v>15479.11</v>
      </c>
      <c r="T213" s="91">
        <v>15479.11</v>
      </c>
      <c r="U213" s="91">
        <v>15479.11</v>
      </c>
      <c r="V213" s="91">
        <v>15479.11</v>
      </c>
      <c r="W213" s="91">
        <v>15479.11</v>
      </c>
      <c r="X213" s="91">
        <v>15479.11</v>
      </c>
      <c r="Y213" s="91">
        <v>15479.11</v>
      </c>
      <c r="Z213" s="91">
        <v>15479.11</v>
      </c>
      <c r="AA213" s="91">
        <v>15479.11</v>
      </c>
      <c r="AB213" s="91">
        <v>15479.11</v>
      </c>
      <c r="AC213" s="91">
        <v>15479.11</v>
      </c>
      <c r="AD213" s="91">
        <v>15479.11</v>
      </c>
      <c r="AE213" s="91">
        <v>15479.11</v>
      </c>
      <c r="AF213" s="91">
        <v>15479.11</v>
      </c>
      <c r="AG213" s="91">
        <v>15479.11</v>
      </c>
      <c r="AH213" s="91">
        <v>15479.11</v>
      </c>
      <c r="AI213" s="91">
        <v>15479.11</v>
      </c>
      <c r="AJ213" s="91">
        <v>15479.11</v>
      </c>
      <c r="AK213" s="91">
        <v>15479.11</v>
      </c>
      <c r="AL213" s="91">
        <v>15479.11</v>
      </c>
      <c r="AM213" s="91">
        <v>15479.11</v>
      </c>
      <c r="AN213" s="91">
        <v>15479.11</v>
      </c>
      <c r="AO213" s="91">
        <v>15479.11</v>
      </c>
      <c r="AP213" s="91">
        <v>15479.11</v>
      </c>
      <c r="AQ213" s="91">
        <v>15479.11</v>
      </c>
      <c r="AR213" s="91">
        <v>15479.11</v>
      </c>
      <c r="AS213" s="91">
        <v>15479.11</v>
      </c>
      <c r="AT213" s="91">
        <v>15479.11</v>
      </c>
      <c r="AU213" s="91">
        <v>15478.939999990165</v>
      </c>
      <c r="AV213" s="91">
        <v>0</v>
      </c>
      <c r="AW213" s="91">
        <v>0</v>
      </c>
      <c r="AX213" s="91">
        <v>0</v>
      </c>
      <c r="AY213" s="91">
        <v>0</v>
      </c>
      <c r="AZ213" s="91">
        <v>0</v>
      </c>
      <c r="BA213" s="91">
        <v>0</v>
      </c>
      <c r="BB213" s="91">
        <v>0</v>
      </c>
      <c r="BC213" s="91">
        <v>0</v>
      </c>
      <c r="BD213" s="91">
        <v>0</v>
      </c>
      <c r="BE213" s="91">
        <v>0</v>
      </c>
      <c r="BF213" s="91">
        <v>0</v>
      </c>
      <c r="BG213" s="91">
        <v>0</v>
      </c>
      <c r="BH213" s="91">
        <v>0</v>
      </c>
      <c r="BI213" s="91">
        <v>0</v>
      </c>
      <c r="BJ213" s="91">
        <v>0</v>
      </c>
      <c r="BK213" s="91">
        <v>0</v>
      </c>
      <c r="BL213" s="91">
        <v>0</v>
      </c>
      <c r="BM213" s="91">
        <v>0</v>
      </c>
      <c r="BN213" s="91">
        <v>0</v>
      </c>
      <c r="BO213" s="91">
        <v>0</v>
      </c>
      <c r="BP213" s="91">
        <v>0</v>
      </c>
      <c r="BQ213" s="91">
        <v>0</v>
      </c>
      <c r="BR213" s="91">
        <v>0</v>
      </c>
      <c r="BS213" s="91">
        <v>0</v>
      </c>
      <c r="BT213" s="91">
        <v>0</v>
      </c>
      <c r="BU213" s="91">
        <v>0</v>
      </c>
      <c r="BV213" s="91">
        <v>0</v>
      </c>
      <c r="BW213" s="91">
        <v>185749.26</v>
      </c>
      <c r="BX213" s="91">
        <v>185749.31999999995</v>
      </c>
      <c r="BY213" s="91">
        <v>185749.31999999995</v>
      </c>
      <c r="BZ213" s="91">
        <v>139311.81999999017</v>
      </c>
      <c r="CA213" s="91">
        <v>0</v>
      </c>
      <c r="CB213" s="91">
        <v>0</v>
      </c>
    </row>
    <row r="214" spans="1:80" x14ac:dyDescent="0.25">
      <c r="A214" s="136" t="s">
        <v>641</v>
      </c>
      <c r="B214" s="137"/>
      <c r="C214" s="137"/>
      <c r="D214" s="137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137"/>
      <c r="U214" s="137"/>
      <c r="V214" s="137"/>
      <c r="W214" s="137"/>
      <c r="X214" s="137"/>
      <c r="Y214" s="137"/>
      <c r="Z214" s="137"/>
      <c r="AA214" s="137"/>
      <c r="AB214" s="137"/>
      <c r="AC214" s="137"/>
      <c r="AD214" s="137"/>
      <c r="AE214" s="137"/>
      <c r="AF214" s="137"/>
      <c r="AG214" s="137"/>
      <c r="AH214" s="137"/>
      <c r="AI214" s="137"/>
      <c r="AJ214" s="137"/>
      <c r="AK214" s="137"/>
      <c r="AL214" s="137"/>
      <c r="AM214" s="137"/>
      <c r="AN214" s="137"/>
      <c r="AO214" s="137"/>
      <c r="AP214" s="137"/>
      <c r="AQ214" s="137"/>
      <c r="AR214" s="137"/>
      <c r="AS214" s="137"/>
      <c r="AT214" s="137"/>
      <c r="AU214" s="137"/>
      <c r="AV214" s="137"/>
      <c r="AW214" s="137"/>
      <c r="AX214" s="137"/>
      <c r="AY214" s="137"/>
      <c r="AZ214" s="137"/>
      <c r="BA214" s="137"/>
      <c r="BB214" s="137"/>
      <c r="BC214" s="137"/>
      <c r="BD214" s="137"/>
      <c r="BE214" s="137"/>
      <c r="BF214" s="137"/>
      <c r="BG214" s="137"/>
      <c r="BH214" s="137"/>
      <c r="BI214" s="137"/>
      <c r="BJ214" s="137"/>
      <c r="BK214" s="137"/>
      <c r="BL214" s="137"/>
      <c r="BM214" s="137"/>
      <c r="BN214" s="137"/>
      <c r="BO214" s="137"/>
      <c r="BP214" s="137"/>
      <c r="BQ214" s="137"/>
      <c r="BR214" s="137"/>
      <c r="BS214" s="137"/>
      <c r="BT214" s="137"/>
      <c r="BU214" s="137"/>
      <c r="BV214" s="137"/>
      <c r="BW214" s="91">
        <v>0</v>
      </c>
      <c r="BX214" s="91">
        <v>0</v>
      </c>
      <c r="BY214" s="91">
        <v>0</v>
      </c>
      <c r="BZ214" s="91">
        <v>0</v>
      </c>
      <c r="CA214" s="91">
        <v>0</v>
      </c>
      <c r="CB214" s="91">
        <v>0</v>
      </c>
    </row>
    <row r="215" spans="1:80" x14ac:dyDescent="0.25">
      <c r="A215" s="135" t="s">
        <v>314</v>
      </c>
      <c r="B215" s="173"/>
      <c r="C215" s="140">
        <v>15479.1</v>
      </c>
      <c r="D215" s="140">
        <v>30958.21</v>
      </c>
      <c r="E215" s="140">
        <v>46437.31</v>
      </c>
      <c r="F215" s="140">
        <v>61916.42</v>
      </c>
      <c r="G215" s="140">
        <v>77395.520000000004</v>
      </c>
      <c r="H215" s="140">
        <v>92874.63</v>
      </c>
      <c r="I215" s="140">
        <v>108353.73</v>
      </c>
      <c r="J215" s="140">
        <v>123832.84</v>
      </c>
      <c r="K215" s="140">
        <v>139311.94</v>
      </c>
      <c r="L215" s="140">
        <v>154791.04999999999</v>
      </c>
      <c r="M215" s="140">
        <v>170270.15</v>
      </c>
      <c r="N215" s="140">
        <v>185749.26</v>
      </c>
      <c r="O215" s="140">
        <v>15479.11</v>
      </c>
      <c r="P215" s="140">
        <v>30958.22</v>
      </c>
      <c r="Q215" s="140">
        <v>46437.33</v>
      </c>
      <c r="R215" s="140">
        <v>61916.44</v>
      </c>
      <c r="S215" s="140">
        <v>77395.55</v>
      </c>
      <c r="T215" s="140">
        <v>92874.66</v>
      </c>
      <c r="U215" s="140">
        <v>108353.77</v>
      </c>
      <c r="V215" s="140">
        <v>123832.88</v>
      </c>
      <c r="W215" s="140">
        <v>139311.99</v>
      </c>
      <c r="X215" s="140">
        <v>154791.1</v>
      </c>
      <c r="Y215" s="140">
        <v>170270.21</v>
      </c>
      <c r="Z215" s="140">
        <v>185749.32</v>
      </c>
      <c r="AA215" s="140">
        <v>15479.11</v>
      </c>
      <c r="AB215" s="140">
        <v>30958.22</v>
      </c>
      <c r="AC215" s="140">
        <v>46437.33</v>
      </c>
      <c r="AD215" s="140">
        <v>61916.44</v>
      </c>
      <c r="AE215" s="140">
        <v>77395.55</v>
      </c>
      <c r="AF215" s="140">
        <v>92874.66</v>
      </c>
      <c r="AG215" s="140">
        <v>108353.77</v>
      </c>
      <c r="AH215" s="140">
        <v>123832.88</v>
      </c>
      <c r="AI215" s="140">
        <v>139311.99</v>
      </c>
      <c r="AJ215" s="140">
        <v>154791.1</v>
      </c>
      <c r="AK215" s="140">
        <v>170270.21</v>
      </c>
      <c r="AL215" s="140">
        <v>185749.32</v>
      </c>
      <c r="AM215" s="140">
        <v>15479.11</v>
      </c>
      <c r="AN215" s="140">
        <v>30958.22</v>
      </c>
      <c r="AO215" s="140">
        <v>46437.33</v>
      </c>
      <c r="AP215" s="140">
        <v>61916.44</v>
      </c>
      <c r="AQ215" s="140">
        <v>77395.55</v>
      </c>
      <c r="AR215" s="140">
        <v>92874.66</v>
      </c>
      <c r="AS215" s="140">
        <v>108353.77</v>
      </c>
      <c r="AT215" s="140">
        <v>123832.88</v>
      </c>
      <c r="AU215" s="140">
        <v>139311.82</v>
      </c>
      <c r="AV215" s="140">
        <v>139311.82</v>
      </c>
      <c r="AW215" s="140">
        <v>139311.82</v>
      </c>
      <c r="AX215" s="140">
        <v>139311.82</v>
      </c>
      <c r="AY215" s="140">
        <v>0</v>
      </c>
      <c r="AZ215" s="140">
        <v>0</v>
      </c>
      <c r="BA215" s="140">
        <v>0</v>
      </c>
      <c r="BB215" s="140">
        <v>0</v>
      </c>
      <c r="BC215" s="140">
        <v>0</v>
      </c>
      <c r="BD215" s="140">
        <v>0</v>
      </c>
      <c r="BE215" s="140">
        <v>0</v>
      </c>
      <c r="BF215" s="140">
        <v>0</v>
      </c>
      <c r="BG215" s="140">
        <v>0</v>
      </c>
      <c r="BH215" s="140">
        <v>0</v>
      </c>
      <c r="BI215" s="140">
        <v>0</v>
      </c>
      <c r="BJ215" s="140">
        <v>0</v>
      </c>
      <c r="BK215" s="140">
        <v>0</v>
      </c>
      <c r="BL215" s="140">
        <v>0</v>
      </c>
      <c r="BM215" s="140">
        <v>0</v>
      </c>
      <c r="BN215" s="140">
        <v>0</v>
      </c>
      <c r="BO215" s="140">
        <v>0</v>
      </c>
      <c r="BP215" s="140">
        <v>0</v>
      </c>
      <c r="BQ215" s="140">
        <v>0</v>
      </c>
      <c r="BR215" s="140">
        <v>0</v>
      </c>
      <c r="BS215" s="140">
        <v>0</v>
      </c>
      <c r="BT215" s="140">
        <v>0</v>
      </c>
      <c r="BU215" s="140">
        <v>0</v>
      </c>
      <c r="BV215" s="140">
        <v>0</v>
      </c>
      <c r="BW215" s="140">
        <v>185749.26</v>
      </c>
      <c r="BX215" s="140">
        <v>185749.32</v>
      </c>
      <c r="BY215" s="140">
        <v>185749.32</v>
      </c>
      <c r="BZ215" s="140">
        <v>139311.82</v>
      </c>
      <c r="CA215" s="140">
        <v>0</v>
      </c>
      <c r="CB215" s="140">
        <v>0</v>
      </c>
    </row>
    <row r="216" spans="1:80" x14ac:dyDescent="0.25">
      <c r="A216" s="135" t="s">
        <v>703</v>
      </c>
      <c r="B216" s="91"/>
      <c r="C216" s="91">
        <v>0</v>
      </c>
      <c r="D216" s="91">
        <v>0</v>
      </c>
      <c r="E216" s="91">
        <v>0</v>
      </c>
      <c r="F216" s="91">
        <v>0</v>
      </c>
      <c r="G216" s="91">
        <v>0</v>
      </c>
      <c r="H216" s="91">
        <v>0</v>
      </c>
      <c r="I216" s="91">
        <v>0</v>
      </c>
      <c r="J216" s="91">
        <v>0</v>
      </c>
      <c r="K216" s="91">
        <v>0</v>
      </c>
      <c r="L216" s="91">
        <v>0</v>
      </c>
      <c r="M216" s="91">
        <v>0</v>
      </c>
      <c r="N216" s="91">
        <v>0</v>
      </c>
      <c r="O216" s="91">
        <v>0</v>
      </c>
      <c r="P216" s="91">
        <v>0</v>
      </c>
      <c r="Q216" s="91">
        <v>0</v>
      </c>
      <c r="R216" s="91">
        <v>0</v>
      </c>
      <c r="S216" s="91">
        <v>0</v>
      </c>
      <c r="T216" s="91">
        <v>0</v>
      </c>
      <c r="U216" s="91">
        <v>0</v>
      </c>
      <c r="V216" s="91">
        <v>0</v>
      </c>
      <c r="W216" s="91">
        <v>0</v>
      </c>
      <c r="X216" s="91">
        <v>0</v>
      </c>
      <c r="Y216" s="91">
        <v>0</v>
      </c>
      <c r="Z216" s="91">
        <v>0</v>
      </c>
      <c r="AA216" s="91">
        <v>0</v>
      </c>
      <c r="AB216" s="91">
        <v>0</v>
      </c>
      <c r="AC216" s="91">
        <v>0</v>
      </c>
      <c r="AD216" s="91">
        <v>0</v>
      </c>
      <c r="AE216" s="91">
        <v>0</v>
      </c>
      <c r="AF216" s="91">
        <v>0</v>
      </c>
      <c r="AG216" s="91">
        <v>0</v>
      </c>
      <c r="AH216" s="91">
        <v>0</v>
      </c>
      <c r="AI216" s="91">
        <v>0</v>
      </c>
      <c r="AJ216" s="91">
        <v>0</v>
      </c>
      <c r="AK216" s="91">
        <v>0</v>
      </c>
      <c r="AL216" s="91">
        <v>0</v>
      </c>
      <c r="AM216" s="91">
        <v>0</v>
      </c>
      <c r="AN216" s="91">
        <v>0</v>
      </c>
      <c r="AO216" s="91">
        <v>0</v>
      </c>
      <c r="AP216" s="91">
        <v>0</v>
      </c>
      <c r="AQ216" s="91">
        <v>0</v>
      </c>
      <c r="AR216" s="91">
        <v>0</v>
      </c>
      <c r="AS216" s="91">
        <v>0</v>
      </c>
      <c r="AT216" s="91">
        <v>0</v>
      </c>
      <c r="AU216" s="91">
        <v>0</v>
      </c>
      <c r="AV216" s="91">
        <v>0</v>
      </c>
      <c r="AW216" s="91">
        <v>0</v>
      </c>
      <c r="AX216" s="91">
        <v>0</v>
      </c>
      <c r="AY216" s="91">
        <v>0</v>
      </c>
      <c r="AZ216" s="91">
        <v>0</v>
      </c>
      <c r="BA216" s="91">
        <v>0</v>
      </c>
      <c r="BB216" s="91">
        <v>0</v>
      </c>
      <c r="BC216" s="91">
        <v>0</v>
      </c>
      <c r="BD216" s="91">
        <v>0</v>
      </c>
      <c r="BE216" s="91">
        <v>0</v>
      </c>
      <c r="BF216" s="91">
        <v>0</v>
      </c>
      <c r="BG216" s="91">
        <v>0</v>
      </c>
      <c r="BH216" s="91">
        <v>0</v>
      </c>
      <c r="BI216" s="91">
        <v>0</v>
      </c>
      <c r="BJ216" s="91">
        <v>0</v>
      </c>
      <c r="BK216" s="91">
        <v>0</v>
      </c>
      <c r="BL216" s="91">
        <v>0</v>
      </c>
      <c r="BM216" s="91">
        <v>0</v>
      </c>
      <c r="BN216" s="91">
        <v>0</v>
      </c>
      <c r="BO216" s="91">
        <v>0</v>
      </c>
      <c r="BP216" s="91">
        <v>0</v>
      </c>
      <c r="BQ216" s="91">
        <v>0</v>
      </c>
      <c r="BR216" s="91">
        <v>0</v>
      </c>
      <c r="BS216" s="91">
        <v>0</v>
      </c>
      <c r="BT216" s="91">
        <v>0</v>
      </c>
      <c r="BU216" s="91">
        <v>0</v>
      </c>
      <c r="BV216" s="91">
        <v>0</v>
      </c>
      <c r="BW216" s="91"/>
      <c r="BX216" s="91"/>
      <c r="BY216" s="91"/>
      <c r="BZ216" s="91"/>
      <c r="CA216" s="91"/>
      <c r="CB216" s="91"/>
    </row>
    <row r="218" spans="1:80" x14ac:dyDescent="0.25">
      <c r="A218" s="132">
        <v>6800045</v>
      </c>
      <c r="B218" s="133" t="s">
        <v>756</v>
      </c>
      <c r="C218" s="144"/>
      <c r="D218" s="144"/>
      <c r="E218" s="144"/>
      <c r="F218" s="144"/>
      <c r="G218" s="144"/>
      <c r="H218" s="144"/>
      <c r="I218" s="144"/>
      <c r="J218" s="144"/>
      <c r="K218" s="144"/>
      <c r="L218" s="144"/>
      <c r="M218" s="144"/>
      <c r="N218" s="144"/>
      <c r="O218" s="144"/>
      <c r="P218" s="144"/>
      <c r="Q218" s="144"/>
      <c r="R218" s="144"/>
      <c r="S218" s="144"/>
      <c r="T218" s="144"/>
      <c r="U218" s="144"/>
      <c r="V218" s="144"/>
      <c r="W218" s="144"/>
      <c r="X218" s="144"/>
      <c r="Y218" s="144"/>
      <c r="Z218" s="144"/>
      <c r="AA218" s="144"/>
      <c r="AB218" s="144"/>
      <c r="AC218" s="144"/>
      <c r="AD218" s="144"/>
      <c r="AE218" s="144"/>
      <c r="AF218" s="144"/>
      <c r="AG218" s="144"/>
      <c r="AH218" s="144"/>
      <c r="AI218" s="144"/>
      <c r="AJ218" s="144"/>
      <c r="AK218" s="144"/>
      <c r="AL218" s="144"/>
      <c r="AM218" s="144"/>
      <c r="AN218" s="144"/>
      <c r="AO218" s="144"/>
      <c r="AP218" s="144"/>
      <c r="AQ218" s="144"/>
      <c r="AR218" s="144"/>
      <c r="AS218" s="144"/>
      <c r="AT218" s="144"/>
      <c r="AU218" s="144"/>
      <c r="AV218" s="144"/>
      <c r="AW218" s="144"/>
      <c r="AX218" s="144"/>
      <c r="AY218" s="144"/>
      <c r="AZ218" s="144"/>
      <c r="BA218" s="144"/>
      <c r="BB218" s="144"/>
      <c r="BC218" s="144"/>
      <c r="BD218" s="144"/>
      <c r="BE218" s="144"/>
      <c r="BF218" s="144"/>
      <c r="BG218" s="144"/>
      <c r="BH218" s="144"/>
      <c r="BI218" s="144"/>
      <c r="BJ218" s="144"/>
      <c r="BK218" s="144"/>
      <c r="BL218" s="144"/>
      <c r="BM218" s="144"/>
      <c r="BN218" s="144"/>
      <c r="BO218" s="144"/>
      <c r="BP218" s="144"/>
      <c r="BQ218" s="144"/>
      <c r="BR218" s="144"/>
      <c r="BS218" s="144"/>
      <c r="BT218" s="144"/>
      <c r="BU218" s="144"/>
      <c r="BV218" s="144"/>
      <c r="BW218" s="144"/>
      <c r="BX218" s="144"/>
      <c r="BY218" s="144"/>
      <c r="BZ218" s="144"/>
      <c r="CA218" s="144"/>
      <c r="CB218" s="144"/>
    </row>
    <row r="219" spans="1:80" x14ac:dyDescent="0.25">
      <c r="A219" s="135" t="s">
        <v>701</v>
      </c>
      <c r="B219" s="91"/>
      <c r="C219" s="91">
        <v>0</v>
      </c>
      <c r="D219" s="91">
        <v>3491.71</v>
      </c>
      <c r="E219" s="91">
        <v>6983.43</v>
      </c>
      <c r="F219" s="91">
        <v>10475.14</v>
      </c>
      <c r="G219" s="91">
        <v>13966.86</v>
      </c>
      <c r="H219" s="91">
        <v>17458.57</v>
      </c>
      <c r="I219" s="91">
        <v>20950.29</v>
      </c>
      <c r="J219" s="91">
        <v>24442</v>
      </c>
      <c r="K219" s="91">
        <v>27933.72</v>
      </c>
      <c r="L219" s="91">
        <v>31425.43</v>
      </c>
      <c r="M219" s="91">
        <v>34917.15</v>
      </c>
      <c r="N219" s="91">
        <v>38408.86</v>
      </c>
      <c r="O219" s="172">
        <v>0</v>
      </c>
      <c r="P219" s="91">
        <v>3491.72</v>
      </c>
      <c r="Q219" s="91">
        <v>6983.44</v>
      </c>
      <c r="R219" s="91">
        <v>10475.16</v>
      </c>
      <c r="S219" s="91">
        <v>13966.88</v>
      </c>
      <c r="T219" s="91">
        <v>17458.599999999999</v>
      </c>
      <c r="U219" s="91">
        <v>20950.32</v>
      </c>
      <c r="V219" s="91">
        <v>24442.04</v>
      </c>
      <c r="W219" s="91">
        <v>27933.759999999998</v>
      </c>
      <c r="X219" s="91">
        <v>31425.48</v>
      </c>
      <c r="Y219" s="91">
        <v>34917.199999999997</v>
      </c>
      <c r="Z219" s="91">
        <v>38408.92</v>
      </c>
      <c r="AA219" s="172">
        <v>0</v>
      </c>
      <c r="AB219" s="91">
        <v>3491.72</v>
      </c>
      <c r="AC219" s="91">
        <v>6983.44</v>
      </c>
      <c r="AD219" s="91">
        <v>10475.16</v>
      </c>
      <c r="AE219" s="91">
        <v>13966.88</v>
      </c>
      <c r="AF219" s="91">
        <v>17458.599999999999</v>
      </c>
      <c r="AG219" s="91">
        <v>20950.32</v>
      </c>
      <c r="AH219" s="91">
        <v>24442.04</v>
      </c>
      <c r="AI219" s="91">
        <v>27933.759999999998</v>
      </c>
      <c r="AJ219" s="91">
        <v>31425.48</v>
      </c>
      <c r="AK219" s="91">
        <v>34917.199999999997</v>
      </c>
      <c r="AL219" s="91">
        <v>38408.92</v>
      </c>
      <c r="AM219" s="172">
        <v>0</v>
      </c>
      <c r="AN219" s="91">
        <v>3491.72</v>
      </c>
      <c r="AO219" s="91">
        <v>6983.44</v>
      </c>
      <c r="AP219" s="91">
        <v>10475.16</v>
      </c>
      <c r="AQ219" s="91">
        <v>13966.88</v>
      </c>
      <c r="AR219" s="91">
        <v>17458.599999999999</v>
      </c>
      <c r="AS219" s="91">
        <v>20950.32</v>
      </c>
      <c r="AT219" s="91">
        <v>24442.04</v>
      </c>
      <c r="AU219" s="91">
        <v>27933.759999999998</v>
      </c>
      <c r="AV219" s="91">
        <v>31425.31</v>
      </c>
      <c r="AW219" s="91">
        <v>31425.31</v>
      </c>
      <c r="AX219" s="91">
        <v>31425.31</v>
      </c>
      <c r="AY219" s="172">
        <v>0</v>
      </c>
      <c r="AZ219" s="91">
        <v>0</v>
      </c>
      <c r="BA219" s="91">
        <v>0</v>
      </c>
      <c r="BB219" s="91">
        <v>0</v>
      </c>
      <c r="BC219" s="91">
        <v>0</v>
      </c>
      <c r="BD219" s="91">
        <v>0</v>
      </c>
      <c r="BE219" s="91">
        <v>0</v>
      </c>
      <c r="BF219" s="91">
        <v>0</v>
      </c>
      <c r="BG219" s="91">
        <v>0</v>
      </c>
      <c r="BH219" s="91">
        <v>0</v>
      </c>
      <c r="BI219" s="91">
        <v>0</v>
      </c>
      <c r="BJ219" s="91">
        <v>0</v>
      </c>
      <c r="BK219" s="172">
        <v>0</v>
      </c>
      <c r="BL219" s="91">
        <v>0</v>
      </c>
      <c r="BM219" s="91">
        <v>0</v>
      </c>
      <c r="BN219" s="91">
        <v>0</v>
      </c>
      <c r="BO219" s="91">
        <v>0</v>
      </c>
      <c r="BP219" s="91">
        <v>0</v>
      </c>
      <c r="BQ219" s="91">
        <v>0</v>
      </c>
      <c r="BR219" s="91">
        <v>0</v>
      </c>
      <c r="BS219" s="91">
        <v>0</v>
      </c>
      <c r="BT219" s="91">
        <v>0</v>
      </c>
      <c r="BU219" s="91">
        <v>0</v>
      </c>
      <c r="BV219" s="91">
        <v>0</v>
      </c>
      <c r="BW219" s="91"/>
      <c r="BX219" s="91"/>
      <c r="BY219" s="91"/>
      <c r="BZ219" s="91"/>
      <c r="CA219" s="91"/>
      <c r="CB219" s="91"/>
    </row>
    <row r="220" spans="1:80" x14ac:dyDescent="0.25">
      <c r="A220" s="135" t="s">
        <v>757</v>
      </c>
      <c r="B220" s="91"/>
      <c r="C220" s="91">
        <v>3491.71</v>
      </c>
      <c r="D220" s="91">
        <v>3491.72</v>
      </c>
      <c r="E220" s="91">
        <v>3491.71</v>
      </c>
      <c r="F220" s="91">
        <v>3491.7200000000003</v>
      </c>
      <c r="G220" s="91">
        <v>3491.71</v>
      </c>
      <c r="H220" s="91">
        <v>3491.7200000000003</v>
      </c>
      <c r="I220" s="91">
        <v>3491.71</v>
      </c>
      <c r="J220" s="91">
        <v>3491.7200000000003</v>
      </c>
      <c r="K220" s="91">
        <v>3491.71</v>
      </c>
      <c r="L220" s="91">
        <v>3491.7200000000003</v>
      </c>
      <c r="M220" s="91">
        <v>3491.71</v>
      </c>
      <c r="N220" s="91">
        <v>3491.7200000000003</v>
      </c>
      <c r="O220" s="91">
        <v>3491.72</v>
      </c>
      <c r="P220" s="91">
        <v>3491.72</v>
      </c>
      <c r="Q220" s="91">
        <v>3491.72</v>
      </c>
      <c r="R220" s="91">
        <v>3491.72</v>
      </c>
      <c r="S220" s="91">
        <v>3491.72</v>
      </c>
      <c r="T220" s="91">
        <v>3491.72</v>
      </c>
      <c r="U220" s="91">
        <v>3491.72</v>
      </c>
      <c r="V220" s="91">
        <v>3491.72</v>
      </c>
      <c r="W220" s="91">
        <v>3491.72</v>
      </c>
      <c r="X220" s="91">
        <v>3491.72</v>
      </c>
      <c r="Y220" s="91">
        <v>3491.72</v>
      </c>
      <c r="Z220" s="91">
        <v>3491.72</v>
      </c>
      <c r="AA220" s="91">
        <v>3491.72</v>
      </c>
      <c r="AB220" s="91">
        <v>3491.72</v>
      </c>
      <c r="AC220" s="91">
        <v>3491.72</v>
      </c>
      <c r="AD220" s="91">
        <v>3491.72</v>
      </c>
      <c r="AE220" s="91">
        <v>3491.72</v>
      </c>
      <c r="AF220" s="91">
        <v>3491.72</v>
      </c>
      <c r="AG220" s="91">
        <v>3491.72</v>
      </c>
      <c r="AH220" s="91">
        <v>3491.72</v>
      </c>
      <c r="AI220" s="91">
        <v>3491.72</v>
      </c>
      <c r="AJ220" s="91">
        <v>3491.72</v>
      </c>
      <c r="AK220" s="91">
        <v>3491.72</v>
      </c>
      <c r="AL220" s="91">
        <v>3491.72</v>
      </c>
      <c r="AM220" s="91">
        <v>3491.72</v>
      </c>
      <c r="AN220" s="91">
        <v>3491.72</v>
      </c>
      <c r="AO220" s="91">
        <v>3491.72</v>
      </c>
      <c r="AP220" s="91">
        <v>3491.72</v>
      </c>
      <c r="AQ220" s="91">
        <v>3491.72</v>
      </c>
      <c r="AR220" s="91">
        <v>3491.72</v>
      </c>
      <c r="AS220" s="91">
        <v>3491.72</v>
      </c>
      <c r="AT220" s="91">
        <v>3491.72</v>
      </c>
      <c r="AU220" s="91">
        <v>3491.5500000016764</v>
      </c>
      <c r="AV220" s="91">
        <v>0</v>
      </c>
      <c r="AW220" s="91">
        <v>0</v>
      </c>
      <c r="AX220" s="91">
        <v>0</v>
      </c>
      <c r="AY220" s="91">
        <v>0</v>
      </c>
      <c r="AZ220" s="91">
        <v>0</v>
      </c>
      <c r="BA220" s="91">
        <v>0</v>
      </c>
      <c r="BB220" s="91">
        <v>0</v>
      </c>
      <c r="BC220" s="91">
        <v>0</v>
      </c>
      <c r="BD220" s="91">
        <v>0</v>
      </c>
      <c r="BE220" s="91">
        <v>0</v>
      </c>
      <c r="BF220" s="91">
        <v>0</v>
      </c>
      <c r="BG220" s="91">
        <v>0</v>
      </c>
      <c r="BH220" s="91">
        <v>0</v>
      </c>
      <c r="BI220" s="91">
        <v>0</v>
      </c>
      <c r="BJ220" s="91">
        <v>0</v>
      </c>
      <c r="BK220" s="91">
        <v>0</v>
      </c>
      <c r="BL220" s="91">
        <v>0</v>
      </c>
      <c r="BM220" s="91">
        <v>0</v>
      </c>
      <c r="BN220" s="91">
        <v>0</v>
      </c>
      <c r="BO220" s="91">
        <v>0</v>
      </c>
      <c r="BP220" s="91">
        <v>0</v>
      </c>
      <c r="BQ220" s="91">
        <v>0</v>
      </c>
      <c r="BR220" s="91">
        <v>0</v>
      </c>
      <c r="BS220" s="91">
        <v>0</v>
      </c>
      <c r="BT220" s="91">
        <v>0</v>
      </c>
      <c r="BU220" s="91">
        <v>0</v>
      </c>
      <c r="BV220" s="91">
        <v>0</v>
      </c>
      <c r="BW220" s="91">
        <v>41900.58</v>
      </c>
      <c r="BX220" s="91">
        <v>41900.640000000007</v>
      </c>
      <c r="BY220" s="91">
        <v>41900.640000000007</v>
      </c>
      <c r="BZ220" s="91">
        <v>31425.310000001678</v>
      </c>
      <c r="CA220" s="91">
        <v>0</v>
      </c>
      <c r="CB220" s="91">
        <v>0</v>
      </c>
    </row>
    <row r="221" spans="1:80" x14ac:dyDescent="0.25">
      <c r="A221" s="136" t="s">
        <v>641</v>
      </c>
      <c r="B221" s="137"/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137"/>
      <c r="U221" s="137"/>
      <c r="V221" s="137"/>
      <c r="W221" s="137"/>
      <c r="X221" s="137"/>
      <c r="Y221" s="137"/>
      <c r="Z221" s="137"/>
      <c r="AA221" s="137"/>
      <c r="AB221" s="137"/>
      <c r="AC221" s="137"/>
      <c r="AD221" s="137"/>
      <c r="AE221" s="137"/>
      <c r="AF221" s="137"/>
      <c r="AG221" s="137"/>
      <c r="AH221" s="137"/>
      <c r="AI221" s="137"/>
      <c r="AJ221" s="137"/>
      <c r="AK221" s="137"/>
      <c r="AL221" s="137"/>
      <c r="AM221" s="137"/>
      <c r="AN221" s="137"/>
      <c r="AO221" s="137"/>
      <c r="AP221" s="137"/>
      <c r="AQ221" s="137"/>
      <c r="AR221" s="137"/>
      <c r="AS221" s="137"/>
      <c r="AT221" s="137"/>
      <c r="AU221" s="137"/>
      <c r="AV221" s="137"/>
      <c r="AW221" s="137"/>
      <c r="AX221" s="137"/>
      <c r="AY221" s="137"/>
      <c r="AZ221" s="137"/>
      <c r="BA221" s="137"/>
      <c r="BB221" s="137"/>
      <c r="BC221" s="137"/>
      <c r="BD221" s="137"/>
      <c r="BE221" s="137"/>
      <c r="BF221" s="137"/>
      <c r="BG221" s="137"/>
      <c r="BH221" s="137"/>
      <c r="BI221" s="137"/>
      <c r="BJ221" s="137"/>
      <c r="BK221" s="137"/>
      <c r="BL221" s="137"/>
      <c r="BM221" s="137"/>
      <c r="BN221" s="137"/>
      <c r="BO221" s="137"/>
      <c r="BP221" s="137"/>
      <c r="BQ221" s="137"/>
      <c r="BR221" s="137"/>
      <c r="BS221" s="137"/>
      <c r="BT221" s="137"/>
      <c r="BU221" s="137"/>
      <c r="BV221" s="137"/>
      <c r="BW221" s="91">
        <v>0</v>
      </c>
      <c r="BX221" s="91">
        <v>0</v>
      </c>
      <c r="BY221" s="91">
        <v>0</v>
      </c>
      <c r="BZ221" s="91">
        <v>0</v>
      </c>
      <c r="CA221" s="91">
        <v>0</v>
      </c>
      <c r="CB221" s="91">
        <v>0</v>
      </c>
    </row>
    <row r="222" spans="1:80" x14ac:dyDescent="0.25">
      <c r="A222" s="135" t="s">
        <v>314</v>
      </c>
      <c r="B222" s="173"/>
      <c r="C222" s="140">
        <v>3491.71</v>
      </c>
      <c r="D222" s="140">
        <v>6983.43</v>
      </c>
      <c r="E222" s="140">
        <v>10475.14</v>
      </c>
      <c r="F222" s="140">
        <v>13966.86</v>
      </c>
      <c r="G222" s="140">
        <v>17458.57</v>
      </c>
      <c r="H222" s="140">
        <v>20950.29</v>
      </c>
      <c r="I222" s="140">
        <v>24442</v>
      </c>
      <c r="J222" s="140">
        <v>27933.72</v>
      </c>
      <c r="K222" s="140">
        <v>31425.43</v>
      </c>
      <c r="L222" s="140">
        <v>34917.15</v>
      </c>
      <c r="M222" s="140">
        <v>38408.86</v>
      </c>
      <c r="N222" s="140">
        <v>41900.58</v>
      </c>
      <c r="O222" s="140">
        <v>3491.72</v>
      </c>
      <c r="P222" s="140">
        <v>6983.44</v>
      </c>
      <c r="Q222" s="140">
        <v>10475.16</v>
      </c>
      <c r="R222" s="140">
        <v>13966.88</v>
      </c>
      <c r="S222" s="140">
        <v>17458.599999999999</v>
      </c>
      <c r="T222" s="140">
        <v>20950.32</v>
      </c>
      <c r="U222" s="140">
        <v>24442.04</v>
      </c>
      <c r="V222" s="140">
        <v>27933.759999999998</v>
      </c>
      <c r="W222" s="140">
        <v>31425.48</v>
      </c>
      <c r="X222" s="140">
        <v>34917.199999999997</v>
      </c>
      <c r="Y222" s="140">
        <v>38408.92</v>
      </c>
      <c r="Z222" s="140">
        <v>41900.639999999999</v>
      </c>
      <c r="AA222" s="140">
        <v>3491.72</v>
      </c>
      <c r="AB222" s="140">
        <v>6983.44</v>
      </c>
      <c r="AC222" s="140">
        <v>10475.16</v>
      </c>
      <c r="AD222" s="140">
        <v>13966.88</v>
      </c>
      <c r="AE222" s="140">
        <v>17458.599999999999</v>
      </c>
      <c r="AF222" s="140">
        <v>20950.32</v>
      </c>
      <c r="AG222" s="140">
        <v>24442.04</v>
      </c>
      <c r="AH222" s="140">
        <v>27933.759999999998</v>
      </c>
      <c r="AI222" s="140">
        <v>31425.48</v>
      </c>
      <c r="AJ222" s="140">
        <v>34917.199999999997</v>
      </c>
      <c r="AK222" s="140">
        <v>38408.92</v>
      </c>
      <c r="AL222" s="140">
        <v>41900.639999999999</v>
      </c>
      <c r="AM222" s="140">
        <v>3491.72</v>
      </c>
      <c r="AN222" s="140">
        <v>6983.44</v>
      </c>
      <c r="AO222" s="140">
        <v>10475.16</v>
      </c>
      <c r="AP222" s="140">
        <v>13966.88</v>
      </c>
      <c r="AQ222" s="140">
        <v>17458.599999999999</v>
      </c>
      <c r="AR222" s="140">
        <v>20950.32</v>
      </c>
      <c r="AS222" s="140">
        <v>24442.04</v>
      </c>
      <c r="AT222" s="140">
        <v>27933.759999999998</v>
      </c>
      <c r="AU222" s="140">
        <v>31425.31</v>
      </c>
      <c r="AV222" s="140">
        <v>31425.31</v>
      </c>
      <c r="AW222" s="140">
        <v>31425.31</v>
      </c>
      <c r="AX222" s="140">
        <v>31425.31</v>
      </c>
      <c r="AY222" s="140">
        <v>0</v>
      </c>
      <c r="AZ222" s="140">
        <v>0</v>
      </c>
      <c r="BA222" s="140">
        <v>0</v>
      </c>
      <c r="BB222" s="140">
        <v>0</v>
      </c>
      <c r="BC222" s="140">
        <v>0</v>
      </c>
      <c r="BD222" s="140">
        <v>0</v>
      </c>
      <c r="BE222" s="140">
        <v>0</v>
      </c>
      <c r="BF222" s="140">
        <v>0</v>
      </c>
      <c r="BG222" s="140">
        <v>0</v>
      </c>
      <c r="BH222" s="140">
        <v>0</v>
      </c>
      <c r="BI222" s="140">
        <v>0</v>
      </c>
      <c r="BJ222" s="140">
        <v>0</v>
      </c>
      <c r="BK222" s="140">
        <v>0</v>
      </c>
      <c r="BL222" s="140">
        <v>0</v>
      </c>
      <c r="BM222" s="140">
        <v>0</v>
      </c>
      <c r="BN222" s="140">
        <v>0</v>
      </c>
      <c r="BO222" s="140">
        <v>0</v>
      </c>
      <c r="BP222" s="140">
        <v>0</v>
      </c>
      <c r="BQ222" s="140">
        <v>0</v>
      </c>
      <c r="BR222" s="140">
        <v>0</v>
      </c>
      <c r="BS222" s="140">
        <v>0</v>
      </c>
      <c r="BT222" s="140">
        <v>0</v>
      </c>
      <c r="BU222" s="140">
        <v>0</v>
      </c>
      <c r="BV222" s="140">
        <v>0</v>
      </c>
      <c r="BW222" s="140">
        <v>41900.58</v>
      </c>
      <c r="BX222" s="140">
        <v>41900.639999999999</v>
      </c>
      <c r="BY222" s="140">
        <v>41900.639999999999</v>
      </c>
      <c r="BZ222" s="140">
        <v>31425.31</v>
      </c>
      <c r="CA222" s="140">
        <v>0</v>
      </c>
      <c r="CB222" s="140">
        <v>0</v>
      </c>
    </row>
    <row r="223" spans="1:80" x14ac:dyDescent="0.25">
      <c r="A223" s="135" t="s">
        <v>703</v>
      </c>
      <c r="B223" s="91"/>
      <c r="C223" s="91">
        <v>0</v>
      </c>
      <c r="D223" s="91">
        <v>0</v>
      </c>
      <c r="E223" s="91">
        <v>0</v>
      </c>
      <c r="F223" s="91">
        <v>0</v>
      </c>
      <c r="G223" s="91">
        <v>0</v>
      </c>
      <c r="H223" s="91">
        <v>0</v>
      </c>
      <c r="I223" s="91">
        <v>0</v>
      </c>
      <c r="J223" s="91">
        <v>0</v>
      </c>
      <c r="K223" s="91">
        <v>0</v>
      </c>
      <c r="L223" s="91">
        <v>0</v>
      </c>
      <c r="M223" s="91">
        <v>0</v>
      </c>
      <c r="N223" s="91">
        <v>0</v>
      </c>
      <c r="O223" s="91">
        <v>0</v>
      </c>
      <c r="P223" s="91">
        <v>0</v>
      </c>
      <c r="Q223" s="91">
        <v>0</v>
      </c>
      <c r="R223" s="91">
        <v>0</v>
      </c>
      <c r="S223" s="91">
        <v>0</v>
      </c>
      <c r="T223" s="91">
        <v>0</v>
      </c>
      <c r="U223" s="91">
        <v>0</v>
      </c>
      <c r="V223" s="91">
        <v>0</v>
      </c>
      <c r="W223" s="91">
        <v>0</v>
      </c>
      <c r="X223" s="91">
        <v>0</v>
      </c>
      <c r="Y223" s="91">
        <v>0</v>
      </c>
      <c r="Z223" s="91">
        <v>0</v>
      </c>
      <c r="AA223" s="91">
        <v>0</v>
      </c>
      <c r="AB223" s="91">
        <v>0</v>
      </c>
      <c r="AC223" s="91">
        <v>0</v>
      </c>
      <c r="AD223" s="91">
        <v>0</v>
      </c>
      <c r="AE223" s="91">
        <v>0</v>
      </c>
      <c r="AF223" s="91">
        <v>0</v>
      </c>
      <c r="AG223" s="91">
        <v>0</v>
      </c>
      <c r="AH223" s="91">
        <v>0</v>
      </c>
      <c r="AI223" s="91">
        <v>0</v>
      </c>
      <c r="AJ223" s="91">
        <v>0</v>
      </c>
      <c r="AK223" s="91">
        <v>0</v>
      </c>
      <c r="AL223" s="91">
        <v>0</v>
      </c>
      <c r="AM223" s="91">
        <v>0</v>
      </c>
      <c r="AN223" s="91">
        <v>0</v>
      </c>
      <c r="AO223" s="91">
        <v>0</v>
      </c>
      <c r="AP223" s="91">
        <v>0</v>
      </c>
      <c r="AQ223" s="91">
        <v>0</v>
      </c>
      <c r="AR223" s="91">
        <v>0</v>
      </c>
      <c r="AS223" s="91">
        <v>0</v>
      </c>
      <c r="AT223" s="91">
        <v>0</v>
      </c>
      <c r="AU223" s="91">
        <v>0</v>
      </c>
      <c r="AV223" s="91">
        <v>0</v>
      </c>
      <c r="AW223" s="91">
        <v>0</v>
      </c>
      <c r="AX223" s="91">
        <v>0</v>
      </c>
      <c r="AY223" s="91">
        <v>0</v>
      </c>
      <c r="AZ223" s="91">
        <v>0</v>
      </c>
      <c r="BA223" s="91">
        <v>0</v>
      </c>
      <c r="BB223" s="91">
        <v>0</v>
      </c>
      <c r="BC223" s="91">
        <v>0</v>
      </c>
      <c r="BD223" s="91">
        <v>0</v>
      </c>
      <c r="BE223" s="91">
        <v>0</v>
      </c>
      <c r="BF223" s="91">
        <v>0</v>
      </c>
      <c r="BG223" s="91">
        <v>0</v>
      </c>
      <c r="BH223" s="91">
        <v>0</v>
      </c>
      <c r="BI223" s="91">
        <v>0</v>
      </c>
      <c r="BJ223" s="91">
        <v>0</v>
      </c>
      <c r="BK223" s="91">
        <v>0</v>
      </c>
      <c r="BL223" s="91">
        <v>0</v>
      </c>
      <c r="BM223" s="91">
        <v>0</v>
      </c>
      <c r="BN223" s="91">
        <v>0</v>
      </c>
      <c r="BO223" s="91">
        <v>0</v>
      </c>
      <c r="BP223" s="91">
        <v>0</v>
      </c>
      <c r="BQ223" s="91">
        <v>0</v>
      </c>
      <c r="BR223" s="91">
        <v>0</v>
      </c>
      <c r="BS223" s="91">
        <v>0</v>
      </c>
      <c r="BT223" s="91">
        <v>0</v>
      </c>
      <c r="BU223" s="91">
        <v>0</v>
      </c>
      <c r="BV223" s="91">
        <v>0</v>
      </c>
      <c r="BW223" s="91"/>
      <c r="BX223" s="91"/>
      <c r="BY223" s="91"/>
      <c r="BZ223" s="91"/>
      <c r="CA223" s="91"/>
      <c r="CB223" s="91"/>
    </row>
    <row r="224" spans="1:80" x14ac:dyDescent="0.25">
      <c r="A224" s="135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  <c r="AH224" s="91"/>
      <c r="AI224" s="91"/>
      <c r="AJ224" s="91"/>
      <c r="AK224" s="91"/>
      <c r="AL224" s="91"/>
      <c r="AM224" s="91"/>
      <c r="AN224" s="91"/>
      <c r="AO224" s="91"/>
      <c r="AP224" s="91"/>
      <c r="AQ224" s="91"/>
      <c r="AR224" s="91"/>
      <c r="AS224" s="91"/>
      <c r="AT224" s="91"/>
      <c r="AU224" s="91"/>
      <c r="AV224" s="91"/>
      <c r="AW224" s="91"/>
      <c r="AX224" s="91"/>
      <c r="AY224" s="91"/>
      <c r="AZ224" s="91"/>
      <c r="BA224" s="91"/>
      <c r="BB224" s="91"/>
      <c r="BC224" s="91"/>
      <c r="BD224" s="91"/>
      <c r="BE224" s="91"/>
      <c r="BF224" s="91"/>
      <c r="BG224" s="91"/>
      <c r="BH224" s="91"/>
      <c r="BI224" s="91"/>
      <c r="BJ224" s="91"/>
      <c r="BK224" s="91"/>
      <c r="BL224" s="91"/>
      <c r="BM224" s="91"/>
      <c r="BN224" s="91"/>
      <c r="BO224" s="91"/>
      <c r="BP224" s="91"/>
      <c r="BQ224" s="91"/>
      <c r="BR224" s="91"/>
      <c r="BS224" s="91"/>
      <c r="BT224" s="91"/>
      <c r="BU224" s="91"/>
      <c r="BV224" s="91"/>
      <c r="BW224" s="91"/>
      <c r="BX224" s="91"/>
      <c r="BY224" s="91"/>
      <c r="BZ224" s="91"/>
      <c r="CA224" s="91"/>
      <c r="CB224" s="91"/>
    </row>
    <row r="225" spans="1:80" x14ac:dyDescent="0.25">
      <c r="A225" s="132">
        <v>6800045</v>
      </c>
      <c r="B225" s="133" t="s">
        <v>758</v>
      </c>
      <c r="C225" s="144"/>
      <c r="D225" s="144"/>
      <c r="E225" s="144"/>
      <c r="F225" s="144"/>
      <c r="G225" s="144"/>
      <c r="H225" s="144"/>
      <c r="I225" s="144"/>
      <c r="J225" s="144"/>
      <c r="K225" s="144"/>
      <c r="L225" s="144"/>
      <c r="M225" s="144"/>
      <c r="N225" s="144"/>
      <c r="O225" s="144"/>
      <c r="P225" s="144"/>
      <c r="Q225" s="144"/>
      <c r="R225" s="144"/>
      <c r="S225" s="144"/>
      <c r="T225" s="144"/>
      <c r="U225" s="144"/>
      <c r="V225" s="144"/>
      <c r="W225" s="144"/>
      <c r="X225" s="144"/>
      <c r="Y225" s="144"/>
      <c r="Z225" s="144"/>
      <c r="AA225" s="144"/>
      <c r="AB225" s="144"/>
      <c r="AC225" s="144"/>
      <c r="AD225" s="144"/>
      <c r="AE225" s="144"/>
      <c r="AF225" s="144"/>
      <c r="AG225" s="144"/>
      <c r="AH225" s="144"/>
      <c r="AI225" s="144"/>
      <c r="AJ225" s="144"/>
      <c r="AK225" s="144"/>
      <c r="AL225" s="144"/>
      <c r="AM225" s="144"/>
      <c r="AN225" s="144"/>
      <c r="AO225" s="144"/>
      <c r="AP225" s="144"/>
      <c r="AQ225" s="144"/>
      <c r="AR225" s="144"/>
      <c r="AS225" s="144"/>
      <c r="AT225" s="144"/>
      <c r="AU225" s="144"/>
      <c r="AV225" s="144"/>
      <c r="AW225" s="144"/>
      <c r="AX225" s="144"/>
      <c r="AY225" s="144"/>
      <c r="AZ225" s="144"/>
      <c r="BA225" s="144"/>
      <c r="BB225" s="144"/>
      <c r="BC225" s="144"/>
      <c r="BD225" s="144"/>
      <c r="BE225" s="144"/>
      <c r="BF225" s="144"/>
      <c r="BG225" s="144"/>
      <c r="BH225" s="144"/>
      <c r="BI225" s="144"/>
      <c r="BJ225" s="144"/>
      <c r="BK225" s="144"/>
      <c r="BL225" s="144"/>
      <c r="BM225" s="144"/>
      <c r="BN225" s="144"/>
      <c r="BO225" s="144"/>
      <c r="BP225" s="144"/>
      <c r="BQ225" s="144"/>
      <c r="BR225" s="144"/>
      <c r="BS225" s="144"/>
      <c r="BT225" s="144"/>
      <c r="BU225" s="144"/>
      <c r="BV225" s="144"/>
      <c r="BW225" s="144"/>
      <c r="BX225" s="144"/>
      <c r="BY225" s="144"/>
      <c r="BZ225" s="144"/>
      <c r="CA225" s="144"/>
      <c r="CB225" s="144"/>
    </row>
    <row r="226" spans="1:80" x14ac:dyDescent="0.25">
      <c r="A226" s="135" t="s">
        <v>701</v>
      </c>
      <c r="B226" s="91"/>
      <c r="C226" s="91">
        <v>0</v>
      </c>
      <c r="D226" s="91">
        <v>754.9</v>
      </c>
      <c r="E226" s="91">
        <v>1509.81</v>
      </c>
      <c r="F226" s="91">
        <v>2264.71</v>
      </c>
      <c r="G226" s="91">
        <v>3019.62</v>
      </c>
      <c r="H226" s="91">
        <v>3774.52</v>
      </c>
      <c r="I226" s="91">
        <v>4529.43</v>
      </c>
      <c r="J226" s="91">
        <v>5284.33</v>
      </c>
      <c r="K226" s="91">
        <v>6039.24</v>
      </c>
      <c r="L226" s="91">
        <v>6794.14</v>
      </c>
      <c r="M226" s="91">
        <v>7549.04</v>
      </c>
      <c r="N226" s="91">
        <v>8303.9500000000007</v>
      </c>
      <c r="O226" s="172">
        <v>0</v>
      </c>
      <c r="P226" s="91">
        <v>754.9</v>
      </c>
      <c r="Q226" s="91">
        <v>1509.8</v>
      </c>
      <c r="R226" s="91">
        <v>2264.6999999999998</v>
      </c>
      <c r="S226" s="91">
        <v>3019.6</v>
      </c>
      <c r="T226" s="91">
        <v>3774.5</v>
      </c>
      <c r="U226" s="91">
        <v>4529.3999999999996</v>
      </c>
      <c r="V226" s="91">
        <v>5284.3</v>
      </c>
      <c r="W226" s="91">
        <v>6039.2</v>
      </c>
      <c r="X226" s="91">
        <v>6794.1</v>
      </c>
      <c r="Y226" s="91">
        <v>7549</v>
      </c>
      <c r="Z226" s="91">
        <v>8303.9</v>
      </c>
      <c r="AA226" s="172">
        <v>0</v>
      </c>
      <c r="AB226" s="91">
        <v>754.9</v>
      </c>
      <c r="AC226" s="91">
        <v>1509.8</v>
      </c>
      <c r="AD226" s="91">
        <v>2264.6999999999998</v>
      </c>
      <c r="AE226" s="91">
        <v>3019.6</v>
      </c>
      <c r="AF226" s="91">
        <v>3774.5</v>
      </c>
      <c r="AG226" s="91">
        <v>4529.3999999999996</v>
      </c>
      <c r="AH226" s="91">
        <v>5284.3</v>
      </c>
      <c r="AI226" s="91">
        <v>6039.2</v>
      </c>
      <c r="AJ226" s="91">
        <v>6794.1</v>
      </c>
      <c r="AK226" s="91">
        <v>7549</v>
      </c>
      <c r="AL226" s="91">
        <v>8303.9</v>
      </c>
      <c r="AM226" s="172">
        <v>0</v>
      </c>
      <c r="AN226" s="91">
        <v>754.9</v>
      </c>
      <c r="AO226" s="91">
        <v>1509.8</v>
      </c>
      <c r="AP226" s="91">
        <v>2264.6999999999998</v>
      </c>
      <c r="AQ226" s="91">
        <v>3019.6</v>
      </c>
      <c r="AR226" s="91">
        <v>3774.5</v>
      </c>
      <c r="AS226" s="91">
        <v>4529.3999999999996</v>
      </c>
      <c r="AT226" s="91">
        <v>5284.3</v>
      </c>
      <c r="AU226" s="91">
        <v>6039.2</v>
      </c>
      <c r="AV226" s="91">
        <v>6794.1</v>
      </c>
      <c r="AW226" s="91">
        <v>7549</v>
      </c>
      <c r="AX226" s="91">
        <v>8303.9</v>
      </c>
      <c r="AY226" s="172">
        <v>0</v>
      </c>
      <c r="AZ226" s="91">
        <v>754.9</v>
      </c>
      <c r="BA226" s="91">
        <v>1509.8</v>
      </c>
      <c r="BB226" s="91">
        <v>2264.6999999999998</v>
      </c>
      <c r="BC226" s="91">
        <v>3019.6</v>
      </c>
      <c r="BD226" s="91">
        <v>3774.5</v>
      </c>
      <c r="BE226" s="91">
        <v>4529.3999999999996</v>
      </c>
      <c r="BF226" s="91">
        <v>5284.3</v>
      </c>
      <c r="BG226" s="91">
        <v>6039.2</v>
      </c>
      <c r="BH226" s="91">
        <v>6794.1</v>
      </c>
      <c r="BI226" s="91">
        <v>7549</v>
      </c>
      <c r="BJ226" s="91">
        <v>8303.9</v>
      </c>
      <c r="BK226" s="172">
        <v>0</v>
      </c>
      <c r="BL226" s="91">
        <v>754.9</v>
      </c>
      <c r="BM226" s="91">
        <v>1509.8</v>
      </c>
      <c r="BN226" s="91">
        <v>2264.6999999999998</v>
      </c>
      <c r="BO226" s="91">
        <v>3019.6</v>
      </c>
      <c r="BP226" s="91">
        <v>3774.5</v>
      </c>
      <c r="BQ226" s="91">
        <v>4529.3999999999996</v>
      </c>
      <c r="BR226" s="91">
        <v>5284.3</v>
      </c>
      <c r="BS226" s="91">
        <v>6039.2</v>
      </c>
      <c r="BT226" s="91">
        <v>6794.1</v>
      </c>
      <c r="BU226" s="91">
        <v>7549</v>
      </c>
      <c r="BV226" s="91">
        <v>8303.9</v>
      </c>
      <c r="BW226" s="91"/>
      <c r="BX226" s="91"/>
      <c r="BY226" s="91"/>
      <c r="BZ226" s="91"/>
      <c r="CA226" s="91"/>
      <c r="CB226" s="91"/>
    </row>
    <row r="227" spans="1:80" x14ac:dyDescent="0.25">
      <c r="A227" s="135" t="s">
        <v>759</v>
      </c>
      <c r="B227" s="91"/>
      <c r="C227" s="91">
        <v>754.9</v>
      </c>
      <c r="D227" s="91">
        <v>754.91</v>
      </c>
      <c r="E227" s="91">
        <v>754.9</v>
      </c>
      <c r="F227" s="91">
        <v>754.91</v>
      </c>
      <c r="G227" s="91">
        <v>754.9</v>
      </c>
      <c r="H227" s="91">
        <v>754.91</v>
      </c>
      <c r="I227" s="91">
        <v>754.9</v>
      </c>
      <c r="J227" s="91">
        <v>754.91</v>
      </c>
      <c r="K227" s="91">
        <v>754.9</v>
      </c>
      <c r="L227" s="91">
        <v>754.9</v>
      </c>
      <c r="M227" s="91">
        <v>754.91</v>
      </c>
      <c r="N227" s="91">
        <v>754.91</v>
      </c>
      <c r="O227" s="91">
        <v>754.9</v>
      </c>
      <c r="P227" s="91">
        <v>754.9</v>
      </c>
      <c r="Q227" s="91">
        <v>754.9</v>
      </c>
      <c r="R227" s="91">
        <v>754.9</v>
      </c>
      <c r="S227" s="91">
        <v>754.9</v>
      </c>
      <c r="T227" s="91">
        <v>754.9</v>
      </c>
      <c r="U227" s="91">
        <v>754.9</v>
      </c>
      <c r="V227" s="91">
        <v>754.9</v>
      </c>
      <c r="W227" s="91">
        <v>754.9</v>
      </c>
      <c r="X227" s="91">
        <v>754.9</v>
      </c>
      <c r="Y227" s="91">
        <v>754.9</v>
      </c>
      <c r="Z227" s="91">
        <v>754.9</v>
      </c>
      <c r="AA227" s="91">
        <v>754.9</v>
      </c>
      <c r="AB227" s="91">
        <v>754.9</v>
      </c>
      <c r="AC227" s="91">
        <v>754.9</v>
      </c>
      <c r="AD227" s="91">
        <v>754.9</v>
      </c>
      <c r="AE227" s="91">
        <v>754.9</v>
      </c>
      <c r="AF227" s="91">
        <v>754.9</v>
      </c>
      <c r="AG227" s="91">
        <v>754.9</v>
      </c>
      <c r="AH227" s="91">
        <v>754.9</v>
      </c>
      <c r="AI227" s="91">
        <v>754.9</v>
      </c>
      <c r="AJ227" s="91">
        <v>754.9</v>
      </c>
      <c r="AK227" s="91">
        <v>754.9</v>
      </c>
      <c r="AL227" s="91">
        <v>754.9</v>
      </c>
      <c r="AM227" s="91">
        <v>754.9</v>
      </c>
      <c r="AN227" s="91">
        <v>754.9</v>
      </c>
      <c r="AO227" s="91">
        <v>754.9</v>
      </c>
      <c r="AP227" s="91">
        <v>754.9</v>
      </c>
      <c r="AQ227" s="91">
        <v>754.9</v>
      </c>
      <c r="AR227" s="91">
        <v>754.9</v>
      </c>
      <c r="AS227" s="91">
        <v>754.9</v>
      </c>
      <c r="AT227" s="91">
        <v>754.9</v>
      </c>
      <c r="AU227" s="91">
        <v>754.9</v>
      </c>
      <c r="AV227" s="91">
        <v>754.9</v>
      </c>
      <c r="AW227" s="91">
        <v>754.9</v>
      </c>
      <c r="AX227" s="91">
        <v>754.9</v>
      </c>
      <c r="AY227" s="91">
        <v>754.9</v>
      </c>
      <c r="AZ227" s="91">
        <v>754.9</v>
      </c>
      <c r="BA227" s="91">
        <v>754.9</v>
      </c>
      <c r="BB227" s="91">
        <v>754.9</v>
      </c>
      <c r="BC227" s="91">
        <v>754.9</v>
      </c>
      <c r="BD227" s="91">
        <v>754.9</v>
      </c>
      <c r="BE227" s="91">
        <v>754.9</v>
      </c>
      <c r="BF227" s="91">
        <v>754.9</v>
      </c>
      <c r="BG227" s="91">
        <v>754.9</v>
      </c>
      <c r="BH227" s="91">
        <v>754.9</v>
      </c>
      <c r="BI227" s="91">
        <v>754.9</v>
      </c>
      <c r="BJ227" s="91">
        <v>754.9</v>
      </c>
      <c r="BK227" s="91">
        <v>754.9</v>
      </c>
      <c r="BL227" s="91">
        <v>754.9</v>
      </c>
      <c r="BM227" s="91">
        <v>754.9</v>
      </c>
      <c r="BN227" s="91">
        <v>754.9</v>
      </c>
      <c r="BO227" s="91">
        <v>754.9</v>
      </c>
      <c r="BP227" s="91">
        <v>754.9</v>
      </c>
      <c r="BQ227" s="91">
        <v>754.9</v>
      </c>
      <c r="BR227" s="91">
        <v>754.9</v>
      </c>
      <c r="BS227" s="91">
        <v>754.9</v>
      </c>
      <c r="BT227" s="91">
        <v>754.9</v>
      </c>
      <c r="BU227" s="91">
        <v>754.9</v>
      </c>
      <c r="BV227" s="91">
        <v>754.9</v>
      </c>
      <c r="BW227" s="91">
        <v>9058.8599999999988</v>
      </c>
      <c r="BX227" s="91">
        <v>9058.7999999999975</v>
      </c>
      <c r="BY227" s="91">
        <v>9058.7999999999975</v>
      </c>
      <c r="BZ227" s="91">
        <v>9058.7999999999975</v>
      </c>
      <c r="CA227" s="91">
        <v>9058.7999999999975</v>
      </c>
      <c r="CB227" s="91">
        <v>9058.7999999999975</v>
      </c>
    </row>
    <row r="228" spans="1:80" x14ac:dyDescent="0.25">
      <c r="A228" s="136" t="s">
        <v>641</v>
      </c>
      <c r="B228" s="137"/>
      <c r="C228" s="137"/>
      <c r="D228" s="137"/>
      <c r="E228" s="137"/>
      <c r="F228" s="137"/>
      <c r="G228" s="137"/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137"/>
      <c r="U228" s="137"/>
      <c r="V228" s="137"/>
      <c r="W228" s="137"/>
      <c r="X228" s="137"/>
      <c r="Y228" s="137"/>
      <c r="Z228" s="137"/>
      <c r="AA228" s="137"/>
      <c r="AB228" s="137"/>
      <c r="AC228" s="137"/>
      <c r="AD228" s="137"/>
      <c r="AE228" s="137"/>
      <c r="AF228" s="137"/>
      <c r="AG228" s="137"/>
      <c r="AH228" s="137"/>
      <c r="AI228" s="137"/>
      <c r="AJ228" s="137"/>
      <c r="AK228" s="137"/>
      <c r="AL228" s="137"/>
      <c r="AM228" s="137"/>
      <c r="AN228" s="137"/>
      <c r="AO228" s="137"/>
      <c r="AP228" s="137"/>
      <c r="AQ228" s="137"/>
      <c r="AR228" s="137"/>
      <c r="AS228" s="137"/>
      <c r="AT228" s="137"/>
      <c r="AU228" s="137"/>
      <c r="AV228" s="137"/>
      <c r="AW228" s="137"/>
      <c r="AX228" s="137"/>
      <c r="AY228" s="137"/>
      <c r="AZ228" s="137"/>
      <c r="BA228" s="137"/>
      <c r="BB228" s="137"/>
      <c r="BC228" s="137"/>
      <c r="BD228" s="137"/>
      <c r="BE228" s="137"/>
      <c r="BF228" s="137"/>
      <c r="BG228" s="137"/>
      <c r="BH228" s="137"/>
      <c r="BI228" s="137"/>
      <c r="BJ228" s="137"/>
      <c r="BK228" s="137"/>
      <c r="BL228" s="137"/>
      <c r="BM228" s="137"/>
      <c r="BN228" s="137"/>
      <c r="BO228" s="137"/>
      <c r="BP228" s="137"/>
      <c r="BQ228" s="137"/>
      <c r="BR228" s="137"/>
      <c r="BS228" s="137"/>
      <c r="BT228" s="137"/>
      <c r="BU228" s="137"/>
      <c r="BV228" s="137"/>
      <c r="BW228" s="91">
        <v>0</v>
      </c>
      <c r="BX228" s="91">
        <v>0</v>
      </c>
      <c r="BY228" s="91">
        <v>0</v>
      </c>
      <c r="BZ228" s="91">
        <v>0</v>
      </c>
      <c r="CA228" s="91">
        <v>0</v>
      </c>
      <c r="CB228" s="91">
        <v>0</v>
      </c>
    </row>
    <row r="229" spans="1:80" x14ac:dyDescent="0.25">
      <c r="A229" s="135" t="s">
        <v>314</v>
      </c>
      <c r="B229" s="173"/>
      <c r="C229" s="140">
        <v>754.9</v>
      </c>
      <c r="D229" s="140">
        <v>1509.81</v>
      </c>
      <c r="E229" s="140">
        <v>2264.71</v>
      </c>
      <c r="F229" s="140">
        <v>3019.62</v>
      </c>
      <c r="G229" s="140">
        <v>3774.52</v>
      </c>
      <c r="H229" s="140">
        <v>4529.43</v>
      </c>
      <c r="I229" s="140">
        <v>5284.33</v>
      </c>
      <c r="J229" s="140">
        <v>6039.24</v>
      </c>
      <c r="K229" s="140">
        <v>6794.14</v>
      </c>
      <c r="L229" s="140">
        <v>7549.04</v>
      </c>
      <c r="M229" s="140">
        <v>8303.9500000000007</v>
      </c>
      <c r="N229" s="140">
        <v>9058.86</v>
      </c>
      <c r="O229" s="140">
        <v>754.9</v>
      </c>
      <c r="P229" s="140">
        <v>1509.8</v>
      </c>
      <c r="Q229" s="140">
        <v>2264.6999999999998</v>
      </c>
      <c r="R229" s="140">
        <v>3019.6</v>
      </c>
      <c r="S229" s="140">
        <v>3774.5</v>
      </c>
      <c r="T229" s="140">
        <v>4529.3999999999996</v>
      </c>
      <c r="U229" s="140">
        <v>5284.3</v>
      </c>
      <c r="V229" s="140">
        <v>6039.2</v>
      </c>
      <c r="W229" s="140">
        <v>6794.1</v>
      </c>
      <c r="X229" s="140">
        <v>7549</v>
      </c>
      <c r="Y229" s="140">
        <v>8303.9</v>
      </c>
      <c r="Z229" s="140">
        <v>9058.7999999999993</v>
      </c>
      <c r="AA229" s="140">
        <v>754.9</v>
      </c>
      <c r="AB229" s="140">
        <v>1509.8</v>
      </c>
      <c r="AC229" s="140">
        <v>2264.6999999999998</v>
      </c>
      <c r="AD229" s="140">
        <v>3019.6</v>
      </c>
      <c r="AE229" s="140">
        <v>3774.5</v>
      </c>
      <c r="AF229" s="140">
        <v>4529.3999999999996</v>
      </c>
      <c r="AG229" s="140">
        <v>5284.3</v>
      </c>
      <c r="AH229" s="140">
        <v>6039.2</v>
      </c>
      <c r="AI229" s="140">
        <v>6794.1</v>
      </c>
      <c r="AJ229" s="140">
        <v>7549</v>
      </c>
      <c r="AK229" s="140">
        <v>8303.9</v>
      </c>
      <c r="AL229" s="140">
        <v>9058.7999999999993</v>
      </c>
      <c r="AM229" s="140">
        <v>754.9</v>
      </c>
      <c r="AN229" s="140">
        <v>1509.8</v>
      </c>
      <c r="AO229" s="140">
        <v>2264.6999999999998</v>
      </c>
      <c r="AP229" s="140">
        <v>3019.6</v>
      </c>
      <c r="AQ229" s="140">
        <v>3774.5</v>
      </c>
      <c r="AR229" s="140">
        <v>4529.3999999999996</v>
      </c>
      <c r="AS229" s="140">
        <v>5284.3</v>
      </c>
      <c r="AT229" s="140">
        <v>6039.2</v>
      </c>
      <c r="AU229" s="140">
        <v>6794.1</v>
      </c>
      <c r="AV229" s="140">
        <v>7549</v>
      </c>
      <c r="AW229" s="140">
        <v>8303.9</v>
      </c>
      <c r="AX229" s="140">
        <v>9058.7999999999993</v>
      </c>
      <c r="AY229" s="140">
        <v>754.9</v>
      </c>
      <c r="AZ229" s="140">
        <v>1509.8</v>
      </c>
      <c r="BA229" s="140">
        <v>2264.6999999999998</v>
      </c>
      <c r="BB229" s="140">
        <v>3019.6</v>
      </c>
      <c r="BC229" s="140">
        <v>3774.5</v>
      </c>
      <c r="BD229" s="140">
        <v>4529.3999999999996</v>
      </c>
      <c r="BE229" s="140">
        <v>5284.3</v>
      </c>
      <c r="BF229" s="140">
        <v>6039.2</v>
      </c>
      <c r="BG229" s="140">
        <v>6794.1</v>
      </c>
      <c r="BH229" s="140">
        <v>7549</v>
      </c>
      <c r="BI229" s="140">
        <v>8303.9</v>
      </c>
      <c r="BJ229" s="140">
        <v>9058.7999999999993</v>
      </c>
      <c r="BK229" s="140">
        <v>754.9</v>
      </c>
      <c r="BL229" s="140">
        <v>1509.8</v>
      </c>
      <c r="BM229" s="140">
        <v>2264.6999999999998</v>
      </c>
      <c r="BN229" s="140">
        <v>3019.6</v>
      </c>
      <c r="BO229" s="140">
        <v>3774.5</v>
      </c>
      <c r="BP229" s="140">
        <v>4529.3999999999996</v>
      </c>
      <c r="BQ229" s="140">
        <v>5284.3</v>
      </c>
      <c r="BR229" s="140">
        <v>6039.2</v>
      </c>
      <c r="BS229" s="140">
        <v>6794.1</v>
      </c>
      <c r="BT229" s="140">
        <v>7549</v>
      </c>
      <c r="BU229" s="140">
        <v>8303.9</v>
      </c>
      <c r="BV229" s="140">
        <v>9058.7999999999993</v>
      </c>
      <c r="BW229" s="140">
        <v>9058.86</v>
      </c>
      <c r="BX229" s="140">
        <v>9058.7999999999993</v>
      </c>
      <c r="BY229" s="140">
        <v>9058.7999999999993</v>
      </c>
      <c r="BZ229" s="140">
        <v>9058.7999999999993</v>
      </c>
      <c r="CA229" s="140">
        <v>9058.7999999999993</v>
      </c>
      <c r="CB229" s="140">
        <v>9058.7999999999993</v>
      </c>
    </row>
    <row r="230" spans="1:80" customFormat="1" ht="14.4" x14ac:dyDescent="0.3">
      <c r="A230" s="135" t="s">
        <v>703</v>
      </c>
      <c r="B230" s="91"/>
      <c r="C230" s="91">
        <v>0</v>
      </c>
      <c r="D230" s="91">
        <v>0</v>
      </c>
      <c r="E230" s="91">
        <v>0</v>
      </c>
      <c r="F230" s="91">
        <v>0</v>
      </c>
      <c r="G230" s="91">
        <v>0</v>
      </c>
      <c r="H230" s="91">
        <v>0</v>
      </c>
      <c r="I230" s="91">
        <v>0</v>
      </c>
      <c r="J230" s="91">
        <v>0</v>
      </c>
      <c r="K230" s="91">
        <v>0</v>
      </c>
      <c r="L230" s="91">
        <v>0</v>
      </c>
      <c r="M230" s="91">
        <v>0</v>
      </c>
      <c r="N230" s="91">
        <v>0</v>
      </c>
      <c r="O230" s="91">
        <v>0</v>
      </c>
      <c r="P230" s="91">
        <v>0</v>
      </c>
      <c r="Q230" s="91">
        <v>0</v>
      </c>
      <c r="R230" s="91">
        <v>0</v>
      </c>
      <c r="S230" s="91">
        <v>0</v>
      </c>
      <c r="T230" s="91">
        <v>0</v>
      </c>
      <c r="U230" s="91">
        <v>0</v>
      </c>
      <c r="V230" s="91">
        <v>0</v>
      </c>
      <c r="W230" s="91">
        <v>0</v>
      </c>
      <c r="X230" s="91">
        <v>0</v>
      </c>
      <c r="Y230" s="91">
        <v>0</v>
      </c>
      <c r="Z230" s="91">
        <v>0</v>
      </c>
      <c r="AA230" s="91">
        <v>0</v>
      </c>
      <c r="AB230" s="91">
        <v>0</v>
      </c>
      <c r="AC230" s="91">
        <v>0</v>
      </c>
      <c r="AD230" s="91">
        <v>0</v>
      </c>
      <c r="AE230" s="91">
        <v>0</v>
      </c>
      <c r="AF230" s="91">
        <v>0</v>
      </c>
      <c r="AG230" s="91">
        <v>0</v>
      </c>
      <c r="AH230" s="91">
        <v>0</v>
      </c>
      <c r="AI230" s="91">
        <v>0</v>
      </c>
      <c r="AJ230" s="91">
        <v>0</v>
      </c>
      <c r="AK230" s="91">
        <v>0</v>
      </c>
      <c r="AL230" s="91">
        <v>0</v>
      </c>
      <c r="AM230" s="91">
        <v>0</v>
      </c>
      <c r="AN230" s="91">
        <v>0</v>
      </c>
      <c r="AO230" s="91">
        <v>0</v>
      </c>
      <c r="AP230" s="91">
        <v>0</v>
      </c>
      <c r="AQ230" s="91">
        <v>0</v>
      </c>
      <c r="AR230" s="91">
        <v>0</v>
      </c>
      <c r="AS230" s="91">
        <v>0</v>
      </c>
      <c r="AT230" s="91">
        <v>0</v>
      </c>
      <c r="AU230" s="91">
        <v>0</v>
      </c>
      <c r="AV230" s="91">
        <v>0</v>
      </c>
      <c r="AW230" s="91">
        <v>0</v>
      </c>
      <c r="AX230" s="91">
        <v>0</v>
      </c>
      <c r="AY230" s="91">
        <v>0</v>
      </c>
      <c r="AZ230" s="91">
        <v>0</v>
      </c>
      <c r="BA230" s="91">
        <v>0</v>
      </c>
      <c r="BB230" s="91">
        <v>0</v>
      </c>
      <c r="BC230" s="91">
        <v>0</v>
      </c>
      <c r="BD230" s="91">
        <v>0</v>
      </c>
      <c r="BE230" s="91">
        <v>0</v>
      </c>
      <c r="BF230" s="91">
        <v>0</v>
      </c>
      <c r="BG230" s="91">
        <v>0</v>
      </c>
      <c r="BH230" s="91">
        <v>0</v>
      </c>
      <c r="BI230" s="91">
        <v>0</v>
      </c>
      <c r="BJ230" s="91">
        <v>0</v>
      </c>
      <c r="BK230" s="91">
        <v>0</v>
      </c>
      <c r="BL230" s="91">
        <v>0</v>
      </c>
      <c r="BM230" s="91">
        <v>0</v>
      </c>
      <c r="BN230" s="91">
        <v>0</v>
      </c>
      <c r="BO230" s="91">
        <v>0</v>
      </c>
      <c r="BP230" s="91">
        <v>0</v>
      </c>
      <c r="BQ230" s="91">
        <v>0</v>
      </c>
      <c r="BR230" s="91">
        <v>0</v>
      </c>
      <c r="BS230" s="91">
        <v>0</v>
      </c>
      <c r="BT230" s="91">
        <v>0</v>
      </c>
      <c r="BU230" s="91">
        <v>0</v>
      </c>
      <c r="BV230" s="91">
        <v>0</v>
      </c>
      <c r="BW230" s="91"/>
      <c r="BX230" s="91"/>
      <c r="BY230" s="91"/>
      <c r="BZ230" s="91"/>
      <c r="CA230" s="91"/>
      <c r="CB230" s="91"/>
    </row>
    <row r="231" spans="1:80" x14ac:dyDescent="0.25">
      <c r="A231" s="135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1"/>
      <c r="AT231" s="91"/>
      <c r="AU231" s="91"/>
      <c r="AV231" s="91"/>
      <c r="AW231" s="91"/>
      <c r="AX231" s="91"/>
      <c r="AY231" s="91"/>
      <c r="AZ231" s="91"/>
      <c r="BA231" s="91"/>
      <c r="BB231" s="91"/>
      <c r="BC231" s="91"/>
      <c r="BD231" s="91"/>
      <c r="BE231" s="91"/>
      <c r="BF231" s="91"/>
      <c r="BG231" s="91"/>
      <c r="BH231" s="91"/>
      <c r="BI231" s="91"/>
      <c r="BJ231" s="91"/>
      <c r="BK231" s="91"/>
      <c r="BL231" s="91"/>
      <c r="BM231" s="91"/>
      <c r="BN231" s="91"/>
      <c r="BO231" s="91"/>
      <c r="BP231" s="91"/>
      <c r="BQ231" s="91"/>
      <c r="BR231" s="91"/>
      <c r="BS231" s="91"/>
      <c r="BT231" s="91"/>
      <c r="BU231" s="91"/>
      <c r="BV231" s="91"/>
      <c r="BW231" s="91"/>
      <c r="BX231" s="91"/>
      <c r="BY231" s="91"/>
      <c r="BZ231" s="91"/>
      <c r="CA231" s="91"/>
      <c r="CB231" s="91"/>
    </row>
    <row r="232" spans="1:80" x14ac:dyDescent="0.25">
      <c r="A232" s="132">
        <v>6800120</v>
      </c>
      <c r="B232" s="133" t="s">
        <v>760</v>
      </c>
      <c r="C232" s="144"/>
      <c r="D232" s="144"/>
      <c r="E232" s="144"/>
      <c r="F232" s="144"/>
      <c r="G232" s="144"/>
      <c r="H232" s="144"/>
      <c r="I232" s="144"/>
      <c r="J232" s="144"/>
      <c r="K232" s="144"/>
      <c r="L232" s="144"/>
      <c r="M232" s="144"/>
      <c r="N232" s="144"/>
      <c r="O232" s="144"/>
      <c r="P232" s="144"/>
      <c r="Q232" s="144"/>
      <c r="R232" s="144"/>
      <c r="S232" s="144"/>
      <c r="T232" s="144"/>
      <c r="U232" s="144"/>
      <c r="V232" s="144"/>
      <c r="W232" s="144"/>
      <c r="X232" s="144"/>
      <c r="Y232" s="144"/>
      <c r="Z232" s="144"/>
      <c r="AA232" s="144"/>
      <c r="AB232" s="144"/>
      <c r="AC232" s="144"/>
      <c r="AD232" s="144"/>
      <c r="AE232" s="144"/>
      <c r="AF232" s="144"/>
      <c r="AG232" s="144"/>
      <c r="AH232" s="144"/>
      <c r="AI232" s="144"/>
      <c r="AJ232" s="144"/>
      <c r="AK232" s="144"/>
      <c r="AL232" s="144"/>
      <c r="AM232" s="144"/>
      <c r="AN232" s="144"/>
      <c r="AO232" s="144"/>
      <c r="AP232" s="144"/>
      <c r="AQ232" s="144"/>
      <c r="AR232" s="144"/>
      <c r="AS232" s="144"/>
      <c r="AT232" s="144"/>
      <c r="AU232" s="144"/>
      <c r="AV232" s="144"/>
      <c r="AW232" s="144"/>
      <c r="AX232" s="144"/>
      <c r="AY232" s="144"/>
      <c r="AZ232" s="144"/>
      <c r="BA232" s="144"/>
      <c r="BB232" s="144"/>
      <c r="BC232" s="144"/>
      <c r="BD232" s="144"/>
      <c r="BE232" s="144"/>
      <c r="BF232" s="144"/>
      <c r="BG232" s="144"/>
      <c r="BH232" s="144"/>
      <c r="BI232" s="144"/>
      <c r="BJ232" s="144"/>
      <c r="BK232" s="144"/>
      <c r="BL232" s="144"/>
      <c r="BM232" s="144"/>
      <c r="BN232" s="144"/>
      <c r="BO232" s="144"/>
      <c r="BP232" s="144"/>
      <c r="BQ232" s="144"/>
      <c r="BR232" s="144"/>
      <c r="BS232" s="144"/>
      <c r="BT232" s="144"/>
      <c r="BU232" s="144"/>
      <c r="BV232" s="144"/>
      <c r="BW232" s="144"/>
      <c r="BX232" s="144"/>
      <c r="BY232" s="144"/>
      <c r="BZ232" s="144"/>
      <c r="CA232" s="144"/>
      <c r="CB232" s="144"/>
    </row>
    <row r="233" spans="1:80" x14ac:dyDescent="0.25">
      <c r="A233" s="135" t="s">
        <v>701</v>
      </c>
      <c r="B233" s="91"/>
      <c r="C233" s="91">
        <v>0</v>
      </c>
      <c r="D233" s="91">
        <v>27547.99</v>
      </c>
      <c r="E233" s="91">
        <v>65374.32</v>
      </c>
      <c r="F233" s="91">
        <v>86230.36</v>
      </c>
      <c r="G233" s="91">
        <v>124056.69</v>
      </c>
      <c r="H233" s="91">
        <v>161883.01999999999</v>
      </c>
      <c r="I233" s="91">
        <v>182861.46</v>
      </c>
      <c r="J233" s="91">
        <v>220687.79</v>
      </c>
      <c r="K233" s="91">
        <v>258514.12</v>
      </c>
      <c r="L233" s="91">
        <v>296340.45</v>
      </c>
      <c r="M233" s="91">
        <v>334166.78000000003</v>
      </c>
      <c r="N233" s="91">
        <v>371993.11</v>
      </c>
      <c r="O233" s="172">
        <v>0</v>
      </c>
      <c r="P233" s="91">
        <v>37826.33</v>
      </c>
      <c r="Q233" s="91">
        <v>75652.66</v>
      </c>
      <c r="R233" s="91">
        <v>113478.99</v>
      </c>
      <c r="S233" s="91">
        <v>151305.32</v>
      </c>
      <c r="T233" s="91">
        <v>189131.65</v>
      </c>
      <c r="U233" s="91">
        <v>226957.98</v>
      </c>
      <c r="V233" s="91">
        <v>264784.31</v>
      </c>
      <c r="W233" s="91">
        <v>302610.64</v>
      </c>
      <c r="X233" s="91">
        <v>340436.97</v>
      </c>
      <c r="Y233" s="91">
        <v>378263.3</v>
      </c>
      <c r="Z233" s="91">
        <v>416089.63</v>
      </c>
      <c r="AA233" s="172">
        <v>0</v>
      </c>
      <c r="AB233" s="91">
        <v>37826.33</v>
      </c>
      <c r="AC233" s="91">
        <v>75652.66</v>
      </c>
      <c r="AD233" s="91">
        <v>113478.99</v>
      </c>
      <c r="AE233" s="91">
        <v>151305.32</v>
      </c>
      <c r="AF233" s="91">
        <v>189131.65</v>
      </c>
      <c r="AG233" s="91">
        <v>226957.98</v>
      </c>
      <c r="AH233" s="91">
        <v>264784.31</v>
      </c>
      <c r="AI233" s="91">
        <v>302610.64</v>
      </c>
      <c r="AJ233" s="91">
        <v>340436.97</v>
      </c>
      <c r="AK233" s="91">
        <v>378263.3</v>
      </c>
      <c r="AL233" s="91">
        <v>416089.63</v>
      </c>
      <c r="AM233" s="172">
        <v>0</v>
      </c>
      <c r="AN233" s="91">
        <v>37826.33</v>
      </c>
      <c r="AO233" s="91">
        <v>75652.66</v>
      </c>
      <c r="AP233" s="91">
        <v>113478.99</v>
      </c>
      <c r="AQ233" s="91">
        <v>151305.32</v>
      </c>
      <c r="AR233" s="91">
        <v>189131.65</v>
      </c>
      <c r="AS233" s="91">
        <v>226957.98</v>
      </c>
      <c r="AT233" s="91">
        <v>264784.31</v>
      </c>
      <c r="AU233" s="91">
        <v>302610.64</v>
      </c>
      <c r="AV233" s="91">
        <v>340436.97</v>
      </c>
      <c r="AW233" s="91">
        <v>378263.3</v>
      </c>
      <c r="AX233" s="91">
        <v>416089.63</v>
      </c>
      <c r="AY233" s="172">
        <v>0</v>
      </c>
      <c r="AZ233" s="91">
        <v>37826.33</v>
      </c>
      <c r="BA233" s="91">
        <v>75652.66</v>
      </c>
      <c r="BB233" s="91">
        <v>113478.99</v>
      </c>
      <c r="BC233" s="91">
        <v>151305.32</v>
      </c>
      <c r="BD233" s="91">
        <v>189131.65</v>
      </c>
      <c r="BE233" s="91">
        <v>226957.98</v>
      </c>
      <c r="BF233" s="91">
        <v>264784.31</v>
      </c>
      <c r="BG233" s="91">
        <v>302610.64</v>
      </c>
      <c r="BH233" s="91">
        <v>340436.97</v>
      </c>
      <c r="BI233" s="91">
        <v>378263.3</v>
      </c>
      <c r="BJ233" s="91">
        <v>416089.63</v>
      </c>
      <c r="BK233" s="172">
        <v>0</v>
      </c>
      <c r="BL233" s="91">
        <v>37826.33</v>
      </c>
      <c r="BM233" s="91">
        <v>75652.66</v>
      </c>
      <c r="BN233" s="91">
        <v>113478.99</v>
      </c>
      <c r="BO233" s="91">
        <v>151305.32</v>
      </c>
      <c r="BP233" s="91">
        <v>189131.65</v>
      </c>
      <c r="BQ233" s="91">
        <v>226957.98</v>
      </c>
      <c r="BR233" s="91">
        <v>264784.31</v>
      </c>
      <c r="BS233" s="91">
        <v>302610.64</v>
      </c>
      <c r="BT233" s="91">
        <v>340436.97</v>
      </c>
      <c r="BU233" s="91">
        <v>378263.3</v>
      </c>
      <c r="BV233" s="91">
        <v>416089.63</v>
      </c>
      <c r="BW233" s="91"/>
      <c r="BX233" s="91"/>
      <c r="BY233" s="91"/>
      <c r="BZ233" s="91"/>
      <c r="CA233" s="91"/>
      <c r="CB233" s="91"/>
    </row>
    <row r="234" spans="1:80" x14ac:dyDescent="0.25">
      <c r="A234" s="135" t="s">
        <v>761</v>
      </c>
      <c r="B234" s="91"/>
      <c r="C234" s="91">
        <v>27547.99</v>
      </c>
      <c r="D234" s="91">
        <v>37826.33</v>
      </c>
      <c r="E234" s="91">
        <v>20856.04</v>
      </c>
      <c r="F234" s="91">
        <v>37826.33</v>
      </c>
      <c r="G234" s="91">
        <v>37826.33</v>
      </c>
      <c r="H234" s="91">
        <v>20978.440000000002</v>
      </c>
      <c r="I234" s="91">
        <v>37826.33</v>
      </c>
      <c r="J234" s="91">
        <v>37826.33</v>
      </c>
      <c r="K234" s="91">
        <v>37826.33</v>
      </c>
      <c r="L234" s="91">
        <v>37826.33</v>
      </c>
      <c r="M234" s="91">
        <v>37826.33</v>
      </c>
      <c r="N234" s="91">
        <v>38193.43</v>
      </c>
      <c r="O234" s="91">
        <v>37826.33</v>
      </c>
      <c r="P234" s="91">
        <v>37826.33</v>
      </c>
      <c r="Q234" s="91">
        <v>37826.33</v>
      </c>
      <c r="R234" s="91">
        <v>37826.33</v>
      </c>
      <c r="S234" s="91">
        <v>37826.33</v>
      </c>
      <c r="T234" s="91">
        <v>37826.33</v>
      </c>
      <c r="U234" s="91">
        <v>37826.33</v>
      </c>
      <c r="V234" s="91">
        <v>37826.33</v>
      </c>
      <c r="W234" s="91">
        <v>37826.33</v>
      </c>
      <c r="X234" s="91">
        <v>37826.33</v>
      </c>
      <c r="Y234" s="91">
        <v>37826.33</v>
      </c>
      <c r="Z234" s="91">
        <v>37826.33</v>
      </c>
      <c r="AA234" s="91">
        <v>37826.33</v>
      </c>
      <c r="AB234" s="91">
        <v>37826.33</v>
      </c>
      <c r="AC234" s="91">
        <v>37826.33</v>
      </c>
      <c r="AD234" s="91">
        <v>37826.33</v>
      </c>
      <c r="AE234" s="91">
        <v>37826.33</v>
      </c>
      <c r="AF234" s="91">
        <v>37826.33</v>
      </c>
      <c r="AG234" s="91">
        <v>37826.33</v>
      </c>
      <c r="AH234" s="91">
        <v>37826.33</v>
      </c>
      <c r="AI234" s="91">
        <v>37826.33</v>
      </c>
      <c r="AJ234" s="91">
        <v>37826.33</v>
      </c>
      <c r="AK234" s="91">
        <v>37826.33</v>
      </c>
      <c r="AL234" s="91">
        <v>37826.33</v>
      </c>
      <c r="AM234" s="91">
        <v>37826.33</v>
      </c>
      <c r="AN234" s="91">
        <v>37826.33</v>
      </c>
      <c r="AO234" s="91">
        <v>37826.33</v>
      </c>
      <c r="AP234" s="91">
        <v>37826.33</v>
      </c>
      <c r="AQ234" s="91">
        <v>37826.33</v>
      </c>
      <c r="AR234" s="91">
        <v>37826.33</v>
      </c>
      <c r="AS234" s="91">
        <v>37826.33</v>
      </c>
      <c r="AT234" s="91">
        <v>37826.33</v>
      </c>
      <c r="AU234" s="91">
        <v>37826.33</v>
      </c>
      <c r="AV234" s="91">
        <v>37826.33</v>
      </c>
      <c r="AW234" s="91">
        <v>37826.33</v>
      </c>
      <c r="AX234" s="91">
        <v>37826.33</v>
      </c>
      <c r="AY234" s="91">
        <v>37826.33</v>
      </c>
      <c r="AZ234" s="91">
        <v>37826.33</v>
      </c>
      <c r="BA234" s="91">
        <v>37826.33</v>
      </c>
      <c r="BB234" s="91">
        <v>37826.33</v>
      </c>
      <c r="BC234" s="91">
        <v>37826.33</v>
      </c>
      <c r="BD234" s="91">
        <v>37826.33</v>
      </c>
      <c r="BE234" s="91">
        <v>37826.33</v>
      </c>
      <c r="BF234" s="91">
        <v>37826.33</v>
      </c>
      <c r="BG234" s="91">
        <v>37826.33</v>
      </c>
      <c r="BH234" s="91">
        <v>37826.33</v>
      </c>
      <c r="BI234" s="91">
        <v>37826.33</v>
      </c>
      <c r="BJ234" s="91">
        <v>37826.33</v>
      </c>
      <c r="BK234" s="91">
        <v>37826.33</v>
      </c>
      <c r="BL234" s="91">
        <v>37826.33</v>
      </c>
      <c r="BM234" s="91">
        <v>37826.33</v>
      </c>
      <c r="BN234" s="91">
        <v>37826.33</v>
      </c>
      <c r="BO234" s="91">
        <v>37826.33</v>
      </c>
      <c r="BP234" s="91">
        <v>37826.33</v>
      </c>
      <c r="BQ234" s="91">
        <v>37826.33</v>
      </c>
      <c r="BR234" s="91">
        <v>37826.33</v>
      </c>
      <c r="BS234" s="91">
        <v>37826.33</v>
      </c>
      <c r="BT234" s="91">
        <v>37826.33</v>
      </c>
      <c r="BU234" s="91">
        <v>37826.33</v>
      </c>
      <c r="BV234" s="91">
        <v>37826.33</v>
      </c>
      <c r="BW234" s="91">
        <v>410186.5400000001</v>
      </c>
      <c r="BX234" s="91">
        <v>453915.96000000014</v>
      </c>
      <c r="BY234" s="91">
        <v>453915.96000000014</v>
      </c>
      <c r="BZ234" s="91">
        <v>453915.96000000014</v>
      </c>
      <c r="CA234" s="91">
        <v>453915.96000000014</v>
      </c>
      <c r="CB234" s="91">
        <v>453915.96000000014</v>
      </c>
    </row>
    <row r="235" spans="1:80" x14ac:dyDescent="0.25">
      <c r="A235" s="136" t="s">
        <v>641</v>
      </c>
      <c r="B235" s="137"/>
      <c r="C235" s="137"/>
      <c r="D235" s="137"/>
      <c r="E235" s="137"/>
      <c r="F235" s="137"/>
      <c r="G235" s="137"/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  <c r="AA235" s="137"/>
      <c r="AB235" s="137"/>
      <c r="AC235" s="137"/>
      <c r="AD235" s="137"/>
      <c r="AE235" s="137"/>
      <c r="AF235" s="137"/>
      <c r="AG235" s="137"/>
      <c r="AH235" s="137"/>
      <c r="AI235" s="137"/>
      <c r="AJ235" s="137"/>
      <c r="AK235" s="137"/>
      <c r="AL235" s="137"/>
      <c r="AM235" s="137"/>
      <c r="AN235" s="137"/>
      <c r="AO235" s="137"/>
      <c r="AP235" s="137"/>
      <c r="AQ235" s="137"/>
      <c r="AR235" s="137"/>
      <c r="AS235" s="137"/>
      <c r="AT235" s="137"/>
      <c r="AU235" s="137"/>
      <c r="AV235" s="137"/>
      <c r="AW235" s="137"/>
      <c r="AX235" s="137"/>
      <c r="AY235" s="137"/>
      <c r="AZ235" s="137"/>
      <c r="BA235" s="137"/>
      <c r="BB235" s="137"/>
      <c r="BC235" s="137"/>
      <c r="BD235" s="137"/>
      <c r="BE235" s="137"/>
      <c r="BF235" s="137"/>
      <c r="BG235" s="137"/>
      <c r="BH235" s="137"/>
      <c r="BI235" s="137"/>
      <c r="BJ235" s="137"/>
      <c r="BK235" s="137"/>
      <c r="BL235" s="137"/>
      <c r="BM235" s="137"/>
      <c r="BN235" s="137"/>
      <c r="BO235" s="137"/>
      <c r="BP235" s="137"/>
      <c r="BQ235" s="137"/>
      <c r="BR235" s="137"/>
      <c r="BS235" s="137"/>
      <c r="BT235" s="137"/>
      <c r="BU235" s="137"/>
      <c r="BV235" s="137"/>
      <c r="BW235" s="91">
        <v>0</v>
      </c>
      <c r="BX235" s="91">
        <v>0</v>
      </c>
      <c r="BY235" s="91">
        <v>0</v>
      </c>
      <c r="BZ235" s="91">
        <v>0</v>
      </c>
      <c r="CA235" s="91">
        <v>0</v>
      </c>
      <c r="CB235" s="91">
        <v>0</v>
      </c>
    </row>
    <row r="236" spans="1:80" x14ac:dyDescent="0.25">
      <c r="A236" s="135" t="s">
        <v>314</v>
      </c>
      <c r="B236" s="173"/>
      <c r="C236" s="140">
        <v>27547.99</v>
      </c>
      <c r="D236" s="140">
        <v>65374.32</v>
      </c>
      <c r="E236" s="140">
        <v>86230.36</v>
      </c>
      <c r="F236" s="140">
        <v>124056.69</v>
      </c>
      <c r="G236" s="140">
        <v>161883.01999999999</v>
      </c>
      <c r="H236" s="140">
        <v>182861.46</v>
      </c>
      <c r="I236" s="140">
        <v>220687.79</v>
      </c>
      <c r="J236" s="140">
        <v>258514.12</v>
      </c>
      <c r="K236" s="140">
        <v>296340.45</v>
      </c>
      <c r="L236" s="140">
        <v>334166.78000000003</v>
      </c>
      <c r="M236" s="140">
        <v>371993.11</v>
      </c>
      <c r="N236" s="140">
        <v>410186.54</v>
      </c>
      <c r="O236" s="140">
        <v>37826.33</v>
      </c>
      <c r="P236" s="140">
        <v>75652.66</v>
      </c>
      <c r="Q236" s="140">
        <v>113478.99</v>
      </c>
      <c r="R236" s="140">
        <v>151305.32</v>
      </c>
      <c r="S236" s="140">
        <v>189131.65</v>
      </c>
      <c r="T236" s="140">
        <v>226957.98</v>
      </c>
      <c r="U236" s="140">
        <v>264784.31</v>
      </c>
      <c r="V236" s="140">
        <v>302610.64</v>
      </c>
      <c r="W236" s="140">
        <v>340436.97</v>
      </c>
      <c r="X236" s="140">
        <v>378263.3</v>
      </c>
      <c r="Y236" s="140">
        <v>416089.63</v>
      </c>
      <c r="Z236" s="140">
        <v>453915.96</v>
      </c>
      <c r="AA236" s="140">
        <v>37826.33</v>
      </c>
      <c r="AB236" s="140">
        <v>75652.66</v>
      </c>
      <c r="AC236" s="140">
        <v>113478.99</v>
      </c>
      <c r="AD236" s="140">
        <v>151305.32</v>
      </c>
      <c r="AE236" s="140">
        <v>189131.65</v>
      </c>
      <c r="AF236" s="140">
        <v>226957.98</v>
      </c>
      <c r="AG236" s="140">
        <v>264784.31</v>
      </c>
      <c r="AH236" s="140">
        <v>302610.64</v>
      </c>
      <c r="AI236" s="140">
        <v>340436.97</v>
      </c>
      <c r="AJ236" s="140">
        <v>378263.3</v>
      </c>
      <c r="AK236" s="140">
        <v>416089.63</v>
      </c>
      <c r="AL236" s="140">
        <v>453915.96</v>
      </c>
      <c r="AM236" s="140">
        <v>37826.33</v>
      </c>
      <c r="AN236" s="140">
        <v>75652.66</v>
      </c>
      <c r="AO236" s="140">
        <v>113478.99</v>
      </c>
      <c r="AP236" s="140">
        <v>151305.32</v>
      </c>
      <c r="AQ236" s="140">
        <v>189131.65</v>
      </c>
      <c r="AR236" s="140">
        <v>226957.98</v>
      </c>
      <c r="AS236" s="140">
        <v>264784.31</v>
      </c>
      <c r="AT236" s="140">
        <v>302610.64</v>
      </c>
      <c r="AU236" s="140">
        <v>340436.97</v>
      </c>
      <c r="AV236" s="140">
        <v>378263.3</v>
      </c>
      <c r="AW236" s="140">
        <v>416089.63</v>
      </c>
      <c r="AX236" s="140">
        <v>453915.96</v>
      </c>
      <c r="AY236" s="140">
        <v>37826.33</v>
      </c>
      <c r="AZ236" s="140">
        <v>75652.66</v>
      </c>
      <c r="BA236" s="140">
        <v>113478.99</v>
      </c>
      <c r="BB236" s="140">
        <v>151305.32</v>
      </c>
      <c r="BC236" s="140">
        <v>189131.65</v>
      </c>
      <c r="BD236" s="140">
        <v>226957.98</v>
      </c>
      <c r="BE236" s="140">
        <v>264784.31</v>
      </c>
      <c r="BF236" s="140">
        <v>302610.64</v>
      </c>
      <c r="BG236" s="140">
        <v>340436.97</v>
      </c>
      <c r="BH236" s="140">
        <v>378263.3</v>
      </c>
      <c r="BI236" s="140">
        <v>416089.63</v>
      </c>
      <c r="BJ236" s="140">
        <v>453915.96</v>
      </c>
      <c r="BK236" s="140">
        <v>37826.33</v>
      </c>
      <c r="BL236" s="140">
        <v>75652.66</v>
      </c>
      <c r="BM236" s="140">
        <v>113478.99</v>
      </c>
      <c r="BN236" s="140">
        <v>151305.32</v>
      </c>
      <c r="BO236" s="140">
        <v>189131.65</v>
      </c>
      <c r="BP236" s="140">
        <v>226957.98</v>
      </c>
      <c r="BQ236" s="140">
        <v>264784.31</v>
      </c>
      <c r="BR236" s="140">
        <v>302610.64</v>
      </c>
      <c r="BS236" s="140">
        <v>340436.97</v>
      </c>
      <c r="BT236" s="140">
        <v>378263.3</v>
      </c>
      <c r="BU236" s="140">
        <v>416089.63</v>
      </c>
      <c r="BV236" s="140">
        <v>453915.96</v>
      </c>
      <c r="BW236" s="140">
        <v>410186.54</v>
      </c>
      <c r="BX236" s="140">
        <v>453915.96</v>
      </c>
      <c r="BY236" s="140">
        <v>453915.96</v>
      </c>
      <c r="BZ236" s="140">
        <v>453915.96</v>
      </c>
      <c r="CA236" s="140">
        <v>453915.96</v>
      </c>
      <c r="CB236" s="140">
        <v>453915.96</v>
      </c>
    </row>
    <row r="237" spans="1:80" customFormat="1" ht="14.4" x14ac:dyDescent="0.3">
      <c r="A237" s="135" t="s">
        <v>703</v>
      </c>
      <c r="B237" s="91"/>
      <c r="C237" s="91">
        <v>0</v>
      </c>
      <c r="D237" s="91">
        <v>0</v>
      </c>
      <c r="E237" s="91">
        <v>0</v>
      </c>
      <c r="F237" s="91">
        <v>0</v>
      </c>
      <c r="G237" s="91">
        <v>0</v>
      </c>
      <c r="H237" s="91">
        <v>0</v>
      </c>
      <c r="I237" s="91">
        <v>0</v>
      </c>
      <c r="J237" s="91">
        <v>0</v>
      </c>
      <c r="K237" s="91">
        <v>0</v>
      </c>
      <c r="L237" s="91">
        <v>0</v>
      </c>
      <c r="M237" s="91">
        <v>0</v>
      </c>
      <c r="N237" s="91">
        <v>0</v>
      </c>
      <c r="O237" s="91">
        <v>0</v>
      </c>
      <c r="P237" s="91">
        <v>0</v>
      </c>
      <c r="Q237" s="91">
        <v>0</v>
      </c>
      <c r="R237" s="91">
        <v>0</v>
      </c>
      <c r="S237" s="91">
        <v>0</v>
      </c>
      <c r="T237" s="91">
        <v>0</v>
      </c>
      <c r="U237" s="91">
        <v>0</v>
      </c>
      <c r="V237" s="91">
        <v>0</v>
      </c>
      <c r="W237" s="91">
        <v>0</v>
      </c>
      <c r="X237" s="91">
        <v>0</v>
      </c>
      <c r="Y237" s="91">
        <v>0</v>
      </c>
      <c r="Z237" s="91">
        <v>0</v>
      </c>
      <c r="AA237" s="91">
        <v>0</v>
      </c>
      <c r="AB237" s="91">
        <v>0</v>
      </c>
      <c r="AC237" s="91">
        <v>0</v>
      </c>
      <c r="AD237" s="91">
        <v>0</v>
      </c>
      <c r="AE237" s="91">
        <v>0</v>
      </c>
      <c r="AF237" s="91">
        <v>0</v>
      </c>
      <c r="AG237" s="91">
        <v>0</v>
      </c>
      <c r="AH237" s="91">
        <v>0</v>
      </c>
      <c r="AI237" s="91">
        <v>0</v>
      </c>
      <c r="AJ237" s="91">
        <v>0</v>
      </c>
      <c r="AK237" s="91">
        <v>0</v>
      </c>
      <c r="AL237" s="91">
        <v>0</v>
      </c>
      <c r="AM237" s="91">
        <v>0</v>
      </c>
      <c r="AN237" s="91">
        <v>0</v>
      </c>
      <c r="AO237" s="91">
        <v>0</v>
      </c>
      <c r="AP237" s="91">
        <v>0</v>
      </c>
      <c r="AQ237" s="91">
        <v>0</v>
      </c>
      <c r="AR237" s="91">
        <v>0</v>
      </c>
      <c r="AS237" s="91">
        <v>0</v>
      </c>
      <c r="AT237" s="91">
        <v>0</v>
      </c>
      <c r="AU237" s="91">
        <v>0</v>
      </c>
      <c r="AV237" s="91">
        <v>0</v>
      </c>
      <c r="AW237" s="91">
        <v>0</v>
      </c>
      <c r="AX237" s="91">
        <v>0</v>
      </c>
      <c r="AY237" s="91">
        <v>0</v>
      </c>
      <c r="AZ237" s="91">
        <v>0</v>
      </c>
      <c r="BA237" s="91">
        <v>0</v>
      </c>
      <c r="BB237" s="91">
        <v>0</v>
      </c>
      <c r="BC237" s="91">
        <v>0</v>
      </c>
      <c r="BD237" s="91">
        <v>0</v>
      </c>
      <c r="BE237" s="91">
        <v>0</v>
      </c>
      <c r="BF237" s="91">
        <v>0</v>
      </c>
      <c r="BG237" s="91">
        <v>0</v>
      </c>
      <c r="BH237" s="91">
        <v>0</v>
      </c>
      <c r="BI237" s="91">
        <v>0</v>
      </c>
      <c r="BJ237" s="91">
        <v>0</v>
      </c>
      <c r="BK237" s="91">
        <v>0</v>
      </c>
      <c r="BL237" s="91">
        <v>0</v>
      </c>
      <c r="BM237" s="91">
        <v>0</v>
      </c>
      <c r="BN237" s="91">
        <v>0</v>
      </c>
      <c r="BO237" s="91">
        <v>0</v>
      </c>
      <c r="BP237" s="91">
        <v>0</v>
      </c>
      <c r="BQ237" s="91">
        <v>0</v>
      </c>
      <c r="BR237" s="91">
        <v>0</v>
      </c>
      <c r="BS237" s="91">
        <v>0</v>
      </c>
      <c r="BT237" s="91">
        <v>0</v>
      </c>
      <c r="BU237" s="91">
        <v>0</v>
      </c>
      <c r="BV237" s="91">
        <v>0</v>
      </c>
      <c r="BW237" s="91"/>
      <c r="BX237" s="91"/>
      <c r="BY237" s="91"/>
      <c r="BZ237" s="91"/>
      <c r="CA237" s="91"/>
      <c r="CB237" s="91"/>
    </row>
    <row r="238" spans="1:80" customFormat="1" ht="14.4" x14ac:dyDescent="0.3"/>
    <row r="239" spans="1:80" x14ac:dyDescent="0.25">
      <c r="A239" s="132">
        <v>6810010</v>
      </c>
      <c r="B239" s="133" t="s">
        <v>762</v>
      </c>
      <c r="C239" s="144"/>
      <c r="D239" s="144"/>
      <c r="E239" s="144"/>
      <c r="F239" s="144"/>
      <c r="G239" s="144"/>
      <c r="H239" s="144"/>
      <c r="I239" s="144"/>
      <c r="J239" s="144"/>
      <c r="K239" s="144"/>
      <c r="L239" s="144"/>
      <c r="M239" s="144"/>
      <c r="N239" s="144"/>
      <c r="O239" s="144"/>
      <c r="P239" s="144"/>
      <c r="Q239" s="144"/>
      <c r="R239" s="144"/>
      <c r="S239" s="144"/>
      <c r="T239" s="144"/>
      <c r="U239" s="144"/>
      <c r="V239" s="144"/>
      <c r="W239" s="144"/>
      <c r="X239" s="144"/>
      <c r="Y239" s="144"/>
      <c r="Z239" s="144"/>
      <c r="AA239" s="144"/>
      <c r="AB239" s="144"/>
      <c r="AC239" s="144"/>
      <c r="AD239" s="144"/>
      <c r="AE239" s="144"/>
      <c r="AF239" s="144"/>
      <c r="AG239" s="144"/>
      <c r="AH239" s="144"/>
      <c r="AI239" s="144"/>
      <c r="AJ239" s="144"/>
      <c r="AK239" s="144"/>
      <c r="AL239" s="144"/>
      <c r="AM239" s="144"/>
      <c r="AN239" s="144"/>
      <c r="AO239" s="144"/>
      <c r="AP239" s="144"/>
      <c r="AQ239" s="144"/>
      <c r="AR239" s="144"/>
      <c r="AS239" s="144"/>
      <c r="AT239" s="144"/>
      <c r="AU239" s="144"/>
      <c r="AV239" s="144"/>
      <c r="AW239" s="144"/>
      <c r="AX239" s="144"/>
      <c r="AY239" s="144"/>
      <c r="AZ239" s="144"/>
      <c r="BA239" s="144"/>
      <c r="BB239" s="144"/>
      <c r="BC239" s="144"/>
      <c r="BD239" s="144"/>
      <c r="BE239" s="144"/>
      <c r="BF239" s="144"/>
      <c r="BG239" s="144"/>
      <c r="BH239" s="144"/>
      <c r="BI239" s="144"/>
      <c r="BJ239" s="144"/>
      <c r="BK239" s="144"/>
      <c r="BL239" s="144"/>
      <c r="BM239" s="144"/>
      <c r="BN239" s="144"/>
      <c r="BO239" s="144"/>
      <c r="BP239" s="144"/>
      <c r="BQ239" s="144"/>
      <c r="BR239" s="144"/>
      <c r="BS239" s="144"/>
      <c r="BT239" s="144"/>
      <c r="BU239" s="144"/>
      <c r="BV239" s="144"/>
      <c r="BW239" s="144"/>
      <c r="BX239" s="144"/>
      <c r="BY239" s="144"/>
      <c r="BZ239" s="144"/>
      <c r="CA239" s="144"/>
      <c r="CB239" s="144"/>
    </row>
    <row r="240" spans="1:80" x14ac:dyDescent="0.25">
      <c r="A240" s="135" t="s">
        <v>701</v>
      </c>
      <c r="B240" s="91"/>
      <c r="C240" s="91">
        <v>0</v>
      </c>
      <c r="D240" s="91">
        <v>30403369.190000001</v>
      </c>
      <c r="E240" s="91">
        <v>60897957.390000001</v>
      </c>
      <c r="F240" s="91">
        <v>91535203.409999996</v>
      </c>
      <c r="G240" s="91">
        <v>122384310.33</v>
      </c>
      <c r="H240" s="91">
        <v>153224344.05000001</v>
      </c>
      <c r="I240" s="91">
        <v>184081740.44</v>
      </c>
      <c r="J240" s="91">
        <v>215134313.19</v>
      </c>
      <c r="K240" s="91">
        <v>246196397.00999999</v>
      </c>
      <c r="L240" s="91">
        <v>277270212.69</v>
      </c>
      <c r="M240" s="91">
        <v>308489698.80000001</v>
      </c>
      <c r="N240" s="91">
        <v>339848939.24000001</v>
      </c>
      <c r="O240" s="172">
        <v>0</v>
      </c>
      <c r="P240" s="91">
        <v>32393094.09</v>
      </c>
      <c r="Q240" s="91">
        <v>64959402.549999997</v>
      </c>
      <c r="R240" s="91">
        <v>97716023.819999993</v>
      </c>
      <c r="S240" s="91">
        <v>130648196.73999999</v>
      </c>
      <c r="T240" s="91">
        <v>163701646.99000001</v>
      </c>
      <c r="U240" s="91">
        <v>197078389.56</v>
      </c>
      <c r="V240" s="91">
        <v>230622724.43000001</v>
      </c>
      <c r="W240" s="91">
        <v>264248593.86000001</v>
      </c>
      <c r="X240" s="91">
        <v>297962105</v>
      </c>
      <c r="Y240" s="91">
        <v>331934851.17000002</v>
      </c>
      <c r="Z240" s="91">
        <v>365997519.10000002</v>
      </c>
      <c r="AA240" s="172">
        <v>0</v>
      </c>
      <c r="AB240" s="91">
        <v>37713725.600000001</v>
      </c>
      <c r="AC240" s="91">
        <v>75457044.180000007</v>
      </c>
      <c r="AD240" s="91">
        <v>113633672.64</v>
      </c>
      <c r="AE240" s="91">
        <v>151941985.81</v>
      </c>
      <c r="AF240" s="91">
        <v>191224759.75</v>
      </c>
      <c r="AG240" s="91">
        <v>231142118.81999999</v>
      </c>
      <c r="AH240" s="91">
        <v>271693485.47000003</v>
      </c>
      <c r="AI240" s="91">
        <v>312441393.19</v>
      </c>
      <c r="AJ240" s="91">
        <v>353343835.31999999</v>
      </c>
      <c r="AK240" s="91">
        <v>394351344.93000001</v>
      </c>
      <c r="AL240" s="91">
        <v>435451360.98000002</v>
      </c>
      <c r="AM240" s="172">
        <v>0</v>
      </c>
      <c r="AN240" s="91">
        <v>42414092.780000001</v>
      </c>
      <c r="AO240" s="91">
        <v>84718734.560000002</v>
      </c>
      <c r="AP240" s="91">
        <v>127095363.42</v>
      </c>
      <c r="AQ240" s="91">
        <v>169580995.02000001</v>
      </c>
      <c r="AR240" s="91">
        <v>212165166.33000001</v>
      </c>
      <c r="AS240" s="91">
        <v>255083019.16999999</v>
      </c>
      <c r="AT240" s="91">
        <v>298260537.01999998</v>
      </c>
      <c r="AU240" s="91">
        <v>341586868.57999998</v>
      </c>
      <c r="AV240" s="91">
        <v>384987774.06</v>
      </c>
      <c r="AW240" s="91">
        <v>428854754.19</v>
      </c>
      <c r="AX240" s="91">
        <v>472840258.82999998</v>
      </c>
      <c r="AY240" s="172">
        <v>0</v>
      </c>
      <c r="AZ240" s="91">
        <v>46285807.770000003</v>
      </c>
      <c r="BA240" s="91">
        <v>92719415.230000004</v>
      </c>
      <c r="BB240" s="91">
        <v>139232760.31</v>
      </c>
      <c r="BC240" s="91">
        <v>185909802.94999999</v>
      </c>
      <c r="BD240" s="91">
        <v>232702023.08000001</v>
      </c>
      <c r="BE240" s="91">
        <v>279610780.27999997</v>
      </c>
      <c r="BF240" s="91">
        <v>326733085.23000002</v>
      </c>
      <c r="BG240" s="91">
        <v>373911824.32999998</v>
      </c>
      <c r="BH240" s="91">
        <v>421206501.58999997</v>
      </c>
      <c r="BI240" s="91">
        <v>468683836.60000002</v>
      </c>
      <c r="BJ240" s="91">
        <v>516261375.35000002</v>
      </c>
      <c r="BK240" s="172">
        <v>0</v>
      </c>
      <c r="BL240" s="91">
        <v>49203906.890000001</v>
      </c>
      <c r="BM240" s="91">
        <v>98320293.989999995</v>
      </c>
      <c r="BN240" s="91">
        <v>147525940.68000001</v>
      </c>
      <c r="BO240" s="91">
        <v>196838872.81</v>
      </c>
      <c r="BP240" s="91">
        <v>246220999.09999999</v>
      </c>
      <c r="BQ240" s="91">
        <v>295708965.42000002</v>
      </c>
      <c r="BR240" s="91">
        <v>345310007.86000001</v>
      </c>
      <c r="BS240" s="91">
        <v>395018878.04000002</v>
      </c>
      <c r="BT240" s="91">
        <v>444805285.93000001</v>
      </c>
      <c r="BU240" s="91">
        <v>496811282.20999998</v>
      </c>
      <c r="BV240" s="91">
        <v>549023557.25</v>
      </c>
      <c r="BW240" s="91"/>
      <c r="BX240" s="91"/>
      <c r="BY240" s="91"/>
      <c r="BZ240" s="91"/>
      <c r="CA240" s="91"/>
      <c r="CB240" s="91"/>
    </row>
    <row r="241" spans="1:80" x14ac:dyDescent="0.25">
      <c r="A241" s="135" t="s">
        <v>677</v>
      </c>
      <c r="B241" s="91"/>
      <c r="C241" s="91">
        <v>30403369.190000005</v>
      </c>
      <c r="D241" s="91">
        <v>30494588.199999999</v>
      </c>
      <c r="E241" s="91">
        <v>30637246.020000007</v>
      </c>
      <c r="F241" s="91">
        <v>30849106.920000002</v>
      </c>
      <c r="G241" s="91">
        <v>30840033.719999999</v>
      </c>
      <c r="H241" s="91">
        <v>30857396.390000001</v>
      </c>
      <c r="I241" s="91">
        <v>31052572.749999996</v>
      </c>
      <c r="J241" s="91">
        <v>31062083.819999993</v>
      </c>
      <c r="K241" s="91">
        <v>31073815.679999992</v>
      </c>
      <c r="L241" s="91">
        <v>31219486.109999999</v>
      </c>
      <c r="M241" s="91">
        <v>31359240.439999994</v>
      </c>
      <c r="N241" s="91">
        <v>31288969.070000004</v>
      </c>
      <c r="O241" s="91">
        <v>32393094.09</v>
      </c>
      <c r="P241" s="91">
        <v>32566308.460000001</v>
      </c>
      <c r="Q241" s="91">
        <v>32756621.270000007</v>
      </c>
      <c r="R241" s="91">
        <v>32932172.919999991</v>
      </c>
      <c r="S241" s="91">
        <v>33053450.250000007</v>
      </c>
      <c r="T241" s="91">
        <v>33376742.569999993</v>
      </c>
      <c r="U241" s="91">
        <v>33544334.869999997</v>
      </c>
      <c r="V241" s="91">
        <v>33625869.43</v>
      </c>
      <c r="W241" s="91">
        <v>33713511.140000001</v>
      </c>
      <c r="X241" s="91">
        <v>33972746.170000002</v>
      </c>
      <c r="Y241" s="91">
        <v>34062667.93</v>
      </c>
      <c r="Z241" s="91">
        <v>34130716.759999998</v>
      </c>
      <c r="AA241" s="91">
        <v>37713725.600000001</v>
      </c>
      <c r="AB241" s="91">
        <v>37743318.579999998</v>
      </c>
      <c r="AC241" s="91">
        <v>38176628.459999993</v>
      </c>
      <c r="AD241" s="91">
        <v>38308313.169999994</v>
      </c>
      <c r="AE241" s="91">
        <v>39282773.939999998</v>
      </c>
      <c r="AF241" s="91">
        <v>39917359.069999993</v>
      </c>
      <c r="AG241" s="91">
        <v>40551366.649999991</v>
      </c>
      <c r="AH241" s="91">
        <v>40747907.720000006</v>
      </c>
      <c r="AI241" s="91">
        <v>40902442.129999995</v>
      </c>
      <c r="AJ241" s="91">
        <v>41007509.610000007</v>
      </c>
      <c r="AK241" s="91">
        <v>41100016.050000004</v>
      </c>
      <c r="AL241" s="91">
        <v>41188917.729999997</v>
      </c>
      <c r="AM241" s="91">
        <v>42414092.780000001</v>
      </c>
      <c r="AN241" s="91">
        <v>42304641.780000001</v>
      </c>
      <c r="AO241" s="91">
        <v>42376628.859999992</v>
      </c>
      <c r="AP241" s="91">
        <v>42485631.599999994</v>
      </c>
      <c r="AQ241" s="91">
        <v>42584171.309999995</v>
      </c>
      <c r="AR241" s="91">
        <v>42917852.839999989</v>
      </c>
      <c r="AS241" s="91">
        <v>43177517.850000009</v>
      </c>
      <c r="AT241" s="91">
        <v>43326331.560000002</v>
      </c>
      <c r="AU241" s="91">
        <v>43400905.479999997</v>
      </c>
      <c r="AV241" s="91">
        <v>43866980.13000001</v>
      </c>
      <c r="AW241" s="91">
        <v>43985504.640000008</v>
      </c>
      <c r="AX241" s="91">
        <v>44200867.24000001</v>
      </c>
      <c r="AY241" s="91">
        <v>46285807.770000003</v>
      </c>
      <c r="AZ241" s="91">
        <v>46433607.460000016</v>
      </c>
      <c r="BA241" s="91">
        <v>46513345.080000006</v>
      </c>
      <c r="BB241" s="91">
        <v>46677042.640000001</v>
      </c>
      <c r="BC241" s="91">
        <v>46792220.129999995</v>
      </c>
      <c r="BD241" s="91">
        <v>46908757.20000001</v>
      </c>
      <c r="BE241" s="91">
        <v>47122304.950000003</v>
      </c>
      <c r="BF241" s="91">
        <v>47178739.100000001</v>
      </c>
      <c r="BG241" s="91">
        <v>47294677.260000005</v>
      </c>
      <c r="BH241" s="91">
        <v>47477335.010000013</v>
      </c>
      <c r="BI241" s="91">
        <v>47577538.749999993</v>
      </c>
      <c r="BJ241" s="91">
        <v>47687276.090000004</v>
      </c>
      <c r="BK241" s="91">
        <v>49203906.889999993</v>
      </c>
      <c r="BL241" s="91">
        <v>49116387.100000001</v>
      </c>
      <c r="BM241" s="91">
        <v>49205646.68999999</v>
      </c>
      <c r="BN241" s="91">
        <v>49312932.129999995</v>
      </c>
      <c r="BO241" s="91">
        <v>49382126.289999992</v>
      </c>
      <c r="BP241" s="91">
        <v>49487966.320000008</v>
      </c>
      <c r="BQ241" s="91">
        <v>49601042.439999998</v>
      </c>
      <c r="BR241" s="91">
        <v>49708870.180000007</v>
      </c>
      <c r="BS241" s="91">
        <v>49786407.890000001</v>
      </c>
      <c r="BT241" s="91">
        <v>52005996.279999994</v>
      </c>
      <c r="BU241" s="91">
        <v>52212275.039999999</v>
      </c>
      <c r="BV241" s="91">
        <v>52399839.649999999</v>
      </c>
      <c r="BW241" s="91">
        <v>371137908.31</v>
      </c>
      <c r="BX241" s="91">
        <v>400128235.86000001</v>
      </c>
      <c r="BY241" s="91">
        <v>476640278.71000004</v>
      </c>
      <c r="BZ241" s="91">
        <v>517041126.06999999</v>
      </c>
      <c r="CA241" s="91">
        <v>563948651.44000006</v>
      </c>
      <c r="CB241" s="91">
        <v>601423396.89999986</v>
      </c>
    </row>
    <row r="242" spans="1:80" x14ac:dyDescent="0.25">
      <c r="A242" s="136" t="s">
        <v>641</v>
      </c>
      <c r="B242" s="174"/>
      <c r="C242" s="137"/>
      <c r="D242" s="137"/>
      <c r="E242" s="137"/>
      <c r="F242" s="137"/>
      <c r="G242" s="137"/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137"/>
      <c r="U242" s="137"/>
      <c r="V242" s="137"/>
      <c r="W242" s="137"/>
      <c r="X242" s="137"/>
      <c r="Y242" s="137"/>
      <c r="Z242" s="137"/>
      <c r="AA242" s="137"/>
      <c r="AB242" s="137"/>
      <c r="AC242" s="137"/>
      <c r="AD242" s="137"/>
      <c r="AE242" s="137"/>
      <c r="AF242" s="137"/>
      <c r="AG242" s="137"/>
      <c r="AH242" s="137"/>
      <c r="AI242" s="137"/>
      <c r="AJ242" s="137"/>
      <c r="AK242" s="137"/>
      <c r="AL242" s="137"/>
      <c r="AM242" s="137"/>
      <c r="AN242" s="137"/>
      <c r="AO242" s="137"/>
      <c r="AP242" s="137"/>
      <c r="AQ242" s="137"/>
      <c r="AR242" s="137"/>
      <c r="AS242" s="137"/>
      <c r="AT242" s="137"/>
      <c r="AU242" s="137"/>
      <c r="AV242" s="137"/>
      <c r="AW242" s="137"/>
      <c r="AX242" s="137"/>
      <c r="AY242" s="137"/>
      <c r="AZ242" s="137"/>
      <c r="BA242" s="137"/>
      <c r="BB242" s="137"/>
      <c r="BC242" s="137"/>
      <c r="BD242" s="137"/>
      <c r="BE242" s="137"/>
      <c r="BF242" s="137"/>
      <c r="BG242" s="137"/>
      <c r="BH242" s="137"/>
      <c r="BI242" s="137"/>
      <c r="BJ242" s="137"/>
      <c r="BK242" s="137"/>
      <c r="BL242" s="137"/>
      <c r="BM242" s="137"/>
      <c r="BN242" s="137"/>
      <c r="BO242" s="137"/>
      <c r="BP242" s="137"/>
      <c r="BQ242" s="137"/>
      <c r="BR242" s="137"/>
      <c r="BS242" s="137"/>
      <c r="BT242" s="137"/>
      <c r="BU242" s="137"/>
      <c r="BV242" s="137"/>
      <c r="BW242" s="91">
        <v>0</v>
      </c>
      <c r="BX242" s="91">
        <v>0</v>
      </c>
      <c r="BY242" s="91">
        <v>0</v>
      </c>
      <c r="BZ242" s="91">
        <v>0</v>
      </c>
      <c r="CA242" s="91">
        <v>0</v>
      </c>
      <c r="CB242" s="91">
        <v>0</v>
      </c>
    </row>
    <row r="243" spans="1:80" x14ac:dyDescent="0.25">
      <c r="A243" s="135" t="s">
        <v>314</v>
      </c>
      <c r="B243" s="173"/>
      <c r="C243" s="140">
        <v>30403369.190000001</v>
      </c>
      <c r="D243" s="140">
        <v>60897957.390000001</v>
      </c>
      <c r="E243" s="140">
        <v>91535203.409999996</v>
      </c>
      <c r="F243" s="140">
        <v>122384310.33</v>
      </c>
      <c r="G243" s="140">
        <v>153224344.05000001</v>
      </c>
      <c r="H243" s="140">
        <v>184081740.44</v>
      </c>
      <c r="I243" s="140">
        <v>215134313.19</v>
      </c>
      <c r="J243" s="140">
        <v>246196397.00999999</v>
      </c>
      <c r="K243" s="140">
        <v>277270212.69</v>
      </c>
      <c r="L243" s="140">
        <v>308489698.80000001</v>
      </c>
      <c r="M243" s="140">
        <v>339848939.24000001</v>
      </c>
      <c r="N243" s="140">
        <v>371137908.31</v>
      </c>
      <c r="O243" s="140">
        <v>32393094.09</v>
      </c>
      <c r="P243" s="140">
        <v>64959402.549999997</v>
      </c>
      <c r="Q243" s="140">
        <v>97716023.819999993</v>
      </c>
      <c r="R243" s="140">
        <v>130648196.73999999</v>
      </c>
      <c r="S243" s="140">
        <v>163701646.99000001</v>
      </c>
      <c r="T243" s="140">
        <v>197078389.56</v>
      </c>
      <c r="U243" s="140">
        <v>230622724.43000001</v>
      </c>
      <c r="V243" s="140">
        <v>264248593.86000001</v>
      </c>
      <c r="W243" s="140">
        <v>297962105</v>
      </c>
      <c r="X243" s="140">
        <v>331934851.17000002</v>
      </c>
      <c r="Y243" s="140">
        <v>365997519.10000002</v>
      </c>
      <c r="Z243" s="140">
        <v>400128235.86000001</v>
      </c>
      <c r="AA243" s="140">
        <v>37713725.600000001</v>
      </c>
      <c r="AB243" s="140">
        <v>75457044.180000007</v>
      </c>
      <c r="AC243" s="140">
        <v>113633672.64</v>
      </c>
      <c r="AD243" s="140">
        <v>151941985.81</v>
      </c>
      <c r="AE243" s="140">
        <v>191224759.75</v>
      </c>
      <c r="AF243" s="140">
        <v>231142118.81999999</v>
      </c>
      <c r="AG243" s="140">
        <v>271693485.47000003</v>
      </c>
      <c r="AH243" s="140">
        <v>312441393.19</v>
      </c>
      <c r="AI243" s="140">
        <v>353343835.31999999</v>
      </c>
      <c r="AJ243" s="140">
        <v>394351344.93000001</v>
      </c>
      <c r="AK243" s="140">
        <v>435451360.98000002</v>
      </c>
      <c r="AL243" s="140">
        <v>476640278.70999998</v>
      </c>
      <c r="AM243" s="140">
        <v>42414092.780000001</v>
      </c>
      <c r="AN243" s="140">
        <v>84718734.560000002</v>
      </c>
      <c r="AO243" s="140">
        <v>127095363.42</v>
      </c>
      <c r="AP243" s="140">
        <v>169580995.02000001</v>
      </c>
      <c r="AQ243" s="140">
        <v>212165166.33000001</v>
      </c>
      <c r="AR243" s="140">
        <v>255083019.16999999</v>
      </c>
      <c r="AS243" s="140">
        <v>298260537.01999998</v>
      </c>
      <c r="AT243" s="140">
        <v>341586868.57999998</v>
      </c>
      <c r="AU243" s="140">
        <v>384987774.06</v>
      </c>
      <c r="AV243" s="140">
        <v>428854754.19</v>
      </c>
      <c r="AW243" s="140">
        <v>472840258.82999998</v>
      </c>
      <c r="AX243" s="140">
        <v>517041126.06999999</v>
      </c>
      <c r="AY243" s="140">
        <v>46285807.770000003</v>
      </c>
      <c r="AZ243" s="140">
        <v>92719415.230000004</v>
      </c>
      <c r="BA243" s="140">
        <v>139232760.31</v>
      </c>
      <c r="BB243" s="140">
        <v>185909802.94999999</v>
      </c>
      <c r="BC243" s="140">
        <v>232702023.08000001</v>
      </c>
      <c r="BD243" s="140">
        <v>279610780.27999997</v>
      </c>
      <c r="BE243" s="140">
        <v>326733085.23000002</v>
      </c>
      <c r="BF243" s="140">
        <v>373911824.32999998</v>
      </c>
      <c r="BG243" s="140">
        <v>421206501.58999997</v>
      </c>
      <c r="BH243" s="140">
        <v>468683836.60000002</v>
      </c>
      <c r="BI243" s="140">
        <v>516261375.35000002</v>
      </c>
      <c r="BJ243" s="140">
        <v>563948651.44000006</v>
      </c>
      <c r="BK243" s="140">
        <v>49203906.890000001</v>
      </c>
      <c r="BL243" s="140">
        <v>98320293.989999995</v>
      </c>
      <c r="BM243" s="140">
        <v>147525940.68000001</v>
      </c>
      <c r="BN243" s="140">
        <v>196838872.81</v>
      </c>
      <c r="BO243" s="140">
        <v>246220999.09999999</v>
      </c>
      <c r="BP243" s="140">
        <v>295708965.42000002</v>
      </c>
      <c r="BQ243" s="140">
        <v>345310007.86000001</v>
      </c>
      <c r="BR243" s="140">
        <v>395018878.04000002</v>
      </c>
      <c r="BS243" s="140">
        <v>444805285.93000001</v>
      </c>
      <c r="BT243" s="140">
        <v>496811282.20999998</v>
      </c>
      <c r="BU243" s="140">
        <v>549023557.25</v>
      </c>
      <c r="BV243" s="140">
        <v>601423396.89999998</v>
      </c>
      <c r="BW243" s="140">
        <v>371137908.31</v>
      </c>
      <c r="BX243" s="140">
        <v>400128235.86000001</v>
      </c>
      <c r="BY243" s="140">
        <v>476640278.70999998</v>
      </c>
      <c r="BZ243" s="140">
        <v>517041126.06999999</v>
      </c>
      <c r="CA243" s="140">
        <v>563948651.44000006</v>
      </c>
      <c r="CB243" s="140">
        <v>601423396.89999998</v>
      </c>
    </row>
    <row r="244" spans="1:80" x14ac:dyDescent="0.25">
      <c r="A244" s="135" t="s">
        <v>703</v>
      </c>
      <c r="B244" s="91"/>
      <c r="C244" s="91">
        <v>0</v>
      </c>
      <c r="D244" s="91">
        <v>0</v>
      </c>
      <c r="E244" s="91">
        <v>0</v>
      </c>
      <c r="F244" s="91">
        <v>0</v>
      </c>
      <c r="G244" s="91">
        <v>0</v>
      </c>
      <c r="H244" s="91">
        <v>0</v>
      </c>
      <c r="I244" s="91">
        <v>0</v>
      </c>
      <c r="J244" s="91">
        <v>0</v>
      </c>
      <c r="K244" s="91">
        <v>0</v>
      </c>
      <c r="L244" s="91">
        <v>0</v>
      </c>
      <c r="M244" s="91">
        <v>0</v>
      </c>
      <c r="N244" s="91">
        <v>0</v>
      </c>
      <c r="O244" s="91">
        <v>0</v>
      </c>
      <c r="P244" s="91">
        <v>0</v>
      </c>
      <c r="Q244" s="91">
        <v>0</v>
      </c>
      <c r="R244" s="91">
        <v>0</v>
      </c>
      <c r="S244" s="91">
        <v>0</v>
      </c>
      <c r="T244" s="91">
        <v>0</v>
      </c>
      <c r="U244" s="91">
        <v>0</v>
      </c>
      <c r="V244" s="91">
        <v>0</v>
      </c>
      <c r="W244" s="91">
        <v>0</v>
      </c>
      <c r="X244" s="91">
        <v>0</v>
      </c>
      <c r="Y244" s="91">
        <v>0</v>
      </c>
      <c r="Z244" s="91">
        <v>0</v>
      </c>
      <c r="AA244" s="91">
        <v>0</v>
      </c>
      <c r="AB244" s="91">
        <v>0</v>
      </c>
      <c r="AC244" s="91">
        <v>0</v>
      </c>
      <c r="AD244" s="91">
        <v>0</v>
      </c>
      <c r="AE244" s="91">
        <v>0</v>
      </c>
      <c r="AF244" s="91">
        <v>0</v>
      </c>
      <c r="AG244" s="91">
        <v>0</v>
      </c>
      <c r="AH244" s="91">
        <v>0</v>
      </c>
      <c r="AI244" s="91">
        <v>0</v>
      </c>
      <c r="AJ244" s="91">
        <v>0</v>
      </c>
      <c r="AK244" s="91">
        <v>0</v>
      </c>
      <c r="AL244" s="91">
        <v>0</v>
      </c>
      <c r="AM244" s="91">
        <v>0</v>
      </c>
      <c r="AN244" s="91">
        <v>0</v>
      </c>
      <c r="AO244" s="91">
        <v>0</v>
      </c>
      <c r="AP244" s="91">
        <v>0</v>
      </c>
      <c r="AQ244" s="91">
        <v>0</v>
      </c>
      <c r="AR244" s="91">
        <v>0</v>
      </c>
      <c r="AS244" s="91">
        <v>0</v>
      </c>
      <c r="AT244" s="91">
        <v>0</v>
      </c>
      <c r="AU244" s="91">
        <v>0</v>
      </c>
      <c r="AV244" s="91">
        <v>0</v>
      </c>
      <c r="AW244" s="91">
        <v>0</v>
      </c>
      <c r="AX244" s="91">
        <v>0</v>
      </c>
      <c r="AY244" s="91">
        <v>0</v>
      </c>
      <c r="AZ244" s="91">
        <v>0</v>
      </c>
      <c r="BA244" s="91">
        <v>0</v>
      </c>
      <c r="BB244" s="91">
        <v>0</v>
      </c>
      <c r="BC244" s="91">
        <v>0</v>
      </c>
      <c r="BD244" s="91">
        <v>0</v>
      </c>
      <c r="BE244" s="91">
        <v>0</v>
      </c>
      <c r="BF244" s="91">
        <v>0</v>
      </c>
      <c r="BG244" s="91">
        <v>0</v>
      </c>
      <c r="BH244" s="91">
        <v>0</v>
      </c>
      <c r="BI244" s="91">
        <v>0</v>
      </c>
      <c r="BJ244" s="91">
        <v>0</v>
      </c>
      <c r="BK244" s="91">
        <v>0</v>
      </c>
      <c r="BL244" s="91">
        <v>0</v>
      </c>
      <c r="BM244" s="91">
        <v>0</v>
      </c>
      <c r="BN244" s="91">
        <v>0</v>
      </c>
      <c r="BO244" s="91">
        <v>0</v>
      </c>
      <c r="BP244" s="91">
        <v>0</v>
      </c>
      <c r="BQ244" s="91">
        <v>0</v>
      </c>
      <c r="BR244" s="91">
        <v>0</v>
      </c>
      <c r="BS244" s="91">
        <v>0</v>
      </c>
      <c r="BT244" s="91">
        <v>0</v>
      </c>
      <c r="BU244" s="91">
        <v>0</v>
      </c>
      <c r="BV244" s="91">
        <v>0</v>
      </c>
      <c r="BW244" s="91"/>
      <c r="BX244" s="91"/>
      <c r="BY244" s="91"/>
      <c r="BZ244" s="91"/>
      <c r="CA244" s="91"/>
      <c r="CB244" s="91"/>
    </row>
    <row r="245" spans="1:80" x14ac:dyDescent="0.25">
      <c r="A245" s="135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1"/>
      <c r="AT245" s="91"/>
      <c r="AU245" s="91"/>
      <c r="AV245" s="91"/>
      <c r="AW245" s="91"/>
      <c r="AX245" s="91"/>
      <c r="AY245" s="91"/>
      <c r="AZ245" s="91"/>
      <c r="BA245" s="91"/>
      <c r="BB245" s="91"/>
      <c r="BC245" s="91"/>
      <c r="BD245" s="91"/>
      <c r="BE245" s="91"/>
      <c r="BF245" s="91"/>
      <c r="BG245" s="91"/>
      <c r="BH245" s="91"/>
      <c r="BI245" s="91"/>
      <c r="BJ245" s="91"/>
      <c r="BK245" s="91"/>
      <c r="BL245" s="91"/>
      <c r="BM245" s="91"/>
      <c r="BN245" s="91"/>
      <c r="BO245" s="91"/>
      <c r="BP245" s="91"/>
      <c r="BQ245" s="91"/>
      <c r="BR245" s="91"/>
      <c r="BS245" s="91"/>
      <c r="BT245" s="91"/>
      <c r="BU245" s="91"/>
      <c r="BV245" s="91"/>
      <c r="BW245" s="91"/>
      <c r="BX245" s="91"/>
      <c r="BY245" s="91"/>
      <c r="BZ245" s="91"/>
      <c r="CA245" s="91"/>
      <c r="CB245" s="91"/>
    </row>
    <row r="246" spans="1:80" x14ac:dyDescent="0.25">
      <c r="A246" s="132">
        <v>6810025</v>
      </c>
      <c r="B246" s="133" t="s">
        <v>763</v>
      </c>
      <c r="C246" s="144"/>
      <c r="D246" s="144"/>
      <c r="E246" s="144"/>
      <c r="F246" s="144"/>
      <c r="G246" s="144"/>
      <c r="H246" s="144"/>
      <c r="I246" s="144"/>
      <c r="J246" s="144"/>
      <c r="K246" s="144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V246" s="144"/>
      <c r="W246" s="144"/>
      <c r="X246" s="144"/>
      <c r="Y246" s="144"/>
      <c r="Z246" s="144"/>
      <c r="AA246" s="144"/>
      <c r="AB246" s="144"/>
      <c r="AC246" s="144"/>
      <c r="AD246" s="144"/>
      <c r="AE246" s="144"/>
      <c r="AF246" s="144"/>
      <c r="AG246" s="144"/>
      <c r="AH246" s="144"/>
      <c r="AI246" s="144"/>
      <c r="AJ246" s="144"/>
      <c r="AK246" s="144"/>
      <c r="AL246" s="144"/>
      <c r="AM246" s="144"/>
      <c r="AN246" s="144"/>
      <c r="AO246" s="144"/>
      <c r="AP246" s="144"/>
      <c r="AQ246" s="144"/>
      <c r="AR246" s="144"/>
      <c r="AS246" s="144"/>
      <c r="AT246" s="144"/>
      <c r="AU246" s="144"/>
      <c r="AV246" s="144"/>
      <c r="AW246" s="144"/>
      <c r="AX246" s="144"/>
      <c r="AY246" s="144"/>
      <c r="AZ246" s="144"/>
      <c r="BA246" s="144"/>
      <c r="BB246" s="144"/>
      <c r="BC246" s="144"/>
      <c r="BD246" s="144"/>
      <c r="BE246" s="144"/>
      <c r="BF246" s="144"/>
      <c r="BG246" s="144"/>
      <c r="BH246" s="144"/>
      <c r="BI246" s="144"/>
      <c r="BJ246" s="144"/>
      <c r="BK246" s="144"/>
      <c r="BL246" s="144"/>
      <c r="BM246" s="144"/>
      <c r="BN246" s="144"/>
      <c r="BO246" s="144"/>
      <c r="BP246" s="144"/>
      <c r="BQ246" s="144"/>
      <c r="BR246" s="144"/>
      <c r="BS246" s="144"/>
      <c r="BT246" s="144"/>
      <c r="BU246" s="144"/>
      <c r="BV246" s="144"/>
      <c r="BW246" s="144"/>
      <c r="BX246" s="144"/>
      <c r="BY246" s="144"/>
      <c r="BZ246" s="144"/>
      <c r="CA246" s="144"/>
      <c r="CB246" s="144"/>
    </row>
    <row r="247" spans="1:80" x14ac:dyDescent="0.25">
      <c r="A247" s="135" t="s">
        <v>701</v>
      </c>
      <c r="B247" s="91"/>
      <c r="C247" s="91">
        <v>0</v>
      </c>
      <c r="D247" s="91">
        <v>98723.53</v>
      </c>
      <c r="E247" s="91">
        <v>199083.33</v>
      </c>
      <c r="F247" s="91">
        <v>300133.27</v>
      </c>
      <c r="G247" s="91">
        <v>405568.33</v>
      </c>
      <c r="H247" s="91">
        <v>507931.32</v>
      </c>
      <c r="I247" s="91">
        <v>618617.31999999995</v>
      </c>
      <c r="J247" s="91">
        <v>723910.42</v>
      </c>
      <c r="K247" s="91">
        <v>828535.8</v>
      </c>
      <c r="L247" s="91">
        <v>934241.01</v>
      </c>
      <c r="M247" s="91">
        <v>1040259.62</v>
      </c>
      <c r="N247" s="91">
        <v>1173335.3899999999</v>
      </c>
      <c r="O247" s="172">
        <v>0</v>
      </c>
      <c r="P247" s="91">
        <v>82724.759999999995</v>
      </c>
      <c r="Q247" s="91">
        <v>166141.06</v>
      </c>
      <c r="R247" s="91">
        <v>250280.6</v>
      </c>
      <c r="S247" s="91">
        <v>335143.37</v>
      </c>
      <c r="T247" s="91">
        <v>420729.38</v>
      </c>
      <c r="U247" s="91">
        <v>506673.3</v>
      </c>
      <c r="V247" s="91">
        <v>595476.79</v>
      </c>
      <c r="W247" s="91">
        <v>685230.73</v>
      </c>
      <c r="X247" s="91">
        <v>777620.69</v>
      </c>
      <c r="Y247" s="91">
        <v>870639.97</v>
      </c>
      <c r="Z247" s="91">
        <v>964263.2</v>
      </c>
      <c r="AA247" s="172">
        <v>0</v>
      </c>
      <c r="AB247" s="91">
        <v>96541.5</v>
      </c>
      <c r="AC247" s="91">
        <v>193643.19</v>
      </c>
      <c r="AD247" s="91">
        <v>291338.49</v>
      </c>
      <c r="AE247" s="91">
        <v>389618.84</v>
      </c>
      <c r="AF247" s="91">
        <v>488487.31</v>
      </c>
      <c r="AG247" s="91">
        <v>587860.01</v>
      </c>
      <c r="AH247" s="91">
        <v>687784.95</v>
      </c>
      <c r="AI247" s="91">
        <v>787653.32</v>
      </c>
      <c r="AJ247" s="91">
        <v>887741.49</v>
      </c>
      <c r="AK247" s="91">
        <v>988304.73</v>
      </c>
      <c r="AL247" s="91">
        <v>1089192.8799999999</v>
      </c>
      <c r="AM247" s="172">
        <v>0</v>
      </c>
      <c r="AN247" s="91">
        <v>102149.92</v>
      </c>
      <c r="AO247" s="91">
        <v>204669.07</v>
      </c>
      <c r="AP247" s="91">
        <v>307767.48</v>
      </c>
      <c r="AQ247" s="91">
        <v>411456.07</v>
      </c>
      <c r="AR247" s="91">
        <v>515735.44</v>
      </c>
      <c r="AS247" s="91">
        <v>620407.67000000004</v>
      </c>
      <c r="AT247" s="91">
        <v>724964.07</v>
      </c>
      <c r="AU247" s="91">
        <v>829077.76</v>
      </c>
      <c r="AV247" s="91">
        <v>933351.41</v>
      </c>
      <c r="AW247" s="91">
        <v>1037164.95</v>
      </c>
      <c r="AX247" s="91">
        <v>1141096.82</v>
      </c>
      <c r="AY247" s="172">
        <v>0</v>
      </c>
      <c r="AZ247" s="91">
        <v>103989.16</v>
      </c>
      <c r="BA247" s="91">
        <v>205188.32</v>
      </c>
      <c r="BB247" s="91">
        <v>306880.92</v>
      </c>
      <c r="BC247" s="91">
        <v>409141.88</v>
      </c>
      <c r="BD247" s="91">
        <v>511849.63</v>
      </c>
      <c r="BE247" s="91">
        <v>615051.65</v>
      </c>
      <c r="BF247" s="91">
        <v>718690.35</v>
      </c>
      <c r="BG247" s="91">
        <v>819063.03</v>
      </c>
      <c r="BH247" s="91">
        <v>920161.19</v>
      </c>
      <c r="BI247" s="91">
        <v>1021799.8</v>
      </c>
      <c r="BJ247" s="91">
        <v>1123741.3500000001</v>
      </c>
      <c r="BK247" s="172">
        <v>0</v>
      </c>
      <c r="BL247" s="91">
        <v>103080.05</v>
      </c>
      <c r="BM247" s="91">
        <v>206682.96</v>
      </c>
      <c r="BN247" s="91">
        <v>310701.63</v>
      </c>
      <c r="BO247" s="91">
        <v>415221.95</v>
      </c>
      <c r="BP247" s="91">
        <v>520247.75</v>
      </c>
      <c r="BQ247" s="91">
        <v>625425.28</v>
      </c>
      <c r="BR247" s="91">
        <v>731328.29</v>
      </c>
      <c r="BS247" s="91">
        <v>837517.2</v>
      </c>
      <c r="BT247" s="91">
        <v>943454.04</v>
      </c>
      <c r="BU247" s="91">
        <v>1049269.75</v>
      </c>
      <c r="BV247" s="91">
        <v>1155604.8799999999</v>
      </c>
      <c r="BW247" s="91"/>
      <c r="BX247" s="91"/>
      <c r="BY247" s="91"/>
      <c r="BZ247" s="91"/>
      <c r="CA247" s="91"/>
      <c r="CB247" s="91"/>
    </row>
    <row r="248" spans="1:80" x14ac:dyDescent="0.25">
      <c r="A248" s="135" t="s">
        <v>677</v>
      </c>
      <c r="B248" s="91"/>
      <c r="C248" s="91">
        <v>98723.53</v>
      </c>
      <c r="D248" s="91">
        <v>100359.8</v>
      </c>
      <c r="E248" s="91">
        <v>101049.93999999999</v>
      </c>
      <c r="F248" s="91">
        <v>105435.06000000001</v>
      </c>
      <c r="G248" s="91">
        <v>102362.99</v>
      </c>
      <c r="H248" s="91">
        <v>110686</v>
      </c>
      <c r="I248" s="91">
        <v>105293.1</v>
      </c>
      <c r="J248" s="91">
        <v>104625.38</v>
      </c>
      <c r="K248" s="91">
        <v>105705.21</v>
      </c>
      <c r="L248" s="91">
        <v>106018.61</v>
      </c>
      <c r="M248" s="91">
        <v>133075.76999999999</v>
      </c>
      <c r="N248" s="91">
        <v>-1402841.66</v>
      </c>
      <c r="O248" s="91">
        <v>82724.760000000009</v>
      </c>
      <c r="P248" s="91">
        <v>83416.300000000017</v>
      </c>
      <c r="Q248" s="91">
        <v>84139.54</v>
      </c>
      <c r="R248" s="91">
        <v>84862.77</v>
      </c>
      <c r="S248" s="91">
        <v>85586.010000000009</v>
      </c>
      <c r="T248" s="91">
        <v>85943.920000000013</v>
      </c>
      <c r="U248" s="91">
        <v>88803.49</v>
      </c>
      <c r="V248" s="91">
        <v>89753.940000000017</v>
      </c>
      <c r="W248" s="91">
        <v>92389.96</v>
      </c>
      <c r="X248" s="91">
        <v>93019.28</v>
      </c>
      <c r="Y248" s="91">
        <v>93623.23000000001</v>
      </c>
      <c r="Z248" s="91">
        <v>94477.180000000008</v>
      </c>
      <c r="AA248" s="91">
        <v>96541.5</v>
      </c>
      <c r="AB248" s="91">
        <v>97101.690000000017</v>
      </c>
      <c r="AC248" s="91">
        <v>97695.300000000017</v>
      </c>
      <c r="AD248" s="91">
        <v>98280.35</v>
      </c>
      <c r="AE248" s="91">
        <v>98868.47</v>
      </c>
      <c r="AF248" s="91">
        <v>99372.7</v>
      </c>
      <c r="AG248" s="91">
        <v>99924.94</v>
      </c>
      <c r="AH248" s="91">
        <v>99868.37000000001</v>
      </c>
      <c r="AI248" s="91">
        <v>100088.17000000001</v>
      </c>
      <c r="AJ248" s="91">
        <v>100563.24</v>
      </c>
      <c r="AK248" s="91">
        <v>100888.15000000001</v>
      </c>
      <c r="AL248" s="91">
        <v>101567.50000000001</v>
      </c>
      <c r="AM248" s="91">
        <v>102149.92000000001</v>
      </c>
      <c r="AN248" s="91">
        <v>102519.15000000001</v>
      </c>
      <c r="AO248" s="91">
        <v>103098.41</v>
      </c>
      <c r="AP248" s="91">
        <v>103688.59000000001</v>
      </c>
      <c r="AQ248" s="91">
        <v>104279.37000000001</v>
      </c>
      <c r="AR248" s="91">
        <v>104672.23000000001</v>
      </c>
      <c r="AS248" s="91">
        <v>104556.40000000001</v>
      </c>
      <c r="AT248" s="91">
        <v>104113.69</v>
      </c>
      <c r="AU248" s="91">
        <v>104273.65</v>
      </c>
      <c r="AV248" s="91">
        <v>103813.54000000001</v>
      </c>
      <c r="AW248" s="91">
        <v>103931.87</v>
      </c>
      <c r="AX248" s="91">
        <v>104080.85</v>
      </c>
      <c r="AY248" s="91">
        <v>103989.16</v>
      </c>
      <c r="AZ248" s="91">
        <v>101199.16</v>
      </c>
      <c r="BA248" s="91">
        <v>101692.6</v>
      </c>
      <c r="BB248" s="91">
        <v>102260.96</v>
      </c>
      <c r="BC248" s="91">
        <v>102707.75</v>
      </c>
      <c r="BD248" s="91">
        <v>103202.02</v>
      </c>
      <c r="BE248" s="91">
        <v>103638.70000000001</v>
      </c>
      <c r="BF248" s="91">
        <v>100372.68000000001</v>
      </c>
      <c r="BG248" s="91">
        <v>101098.16</v>
      </c>
      <c r="BH248" s="91">
        <v>101638.61000000002</v>
      </c>
      <c r="BI248" s="91">
        <v>101941.55</v>
      </c>
      <c r="BJ248" s="91">
        <v>102618.85</v>
      </c>
      <c r="BK248" s="91">
        <v>103080.05000000002</v>
      </c>
      <c r="BL248" s="91">
        <v>103602.91000000002</v>
      </c>
      <c r="BM248" s="91">
        <v>104018.67000000001</v>
      </c>
      <c r="BN248" s="91">
        <v>104520.32000000001</v>
      </c>
      <c r="BO248" s="91">
        <v>105025.8</v>
      </c>
      <c r="BP248" s="91">
        <v>105177.53</v>
      </c>
      <c r="BQ248" s="91">
        <v>105903.01000000001</v>
      </c>
      <c r="BR248" s="91">
        <v>106188.91</v>
      </c>
      <c r="BS248" s="91">
        <v>105936.84000000001</v>
      </c>
      <c r="BT248" s="91">
        <v>105815.71</v>
      </c>
      <c r="BU248" s="91">
        <v>106335.13</v>
      </c>
      <c r="BV248" s="91">
        <v>106775.12000000001</v>
      </c>
      <c r="BW248" s="91">
        <v>-229506.27000000002</v>
      </c>
      <c r="BX248" s="91">
        <v>1058740.3800000001</v>
      </c>
      <c r="BY248" s="91">
        <v>1190760.3799999999</v>
      </c>
      <c r="BZ248" s="91">
        <v>1245177.6700000002</v>
      </c>
      <c r="CA248" s="91">
        <v>1226360.2000000002</v>
      </c>
      <c r="CB248" s="91">
        <v>1262380</v>
      </c>
    </row>
    <row r="249" spans="1:80" x14ac:dyDescent="0.25">
      <c r="A249" s="136" t="s">
        <v>641</v>
      </c>
      <c r="B249" s="174"/>
      <c r="C249" s="174"/>
      <c r="D249" s="174"/>
      <c r="E249" s="174"/>
      <c r="F249" s="174"/>
      <c r="G249" s="174"/>
      <c r="H249" s="174"/>
      <c r="I249" s="174"/>
      <c r="J249" s="174"/>
      <c r="K249" s="174"/>
      <c r="L249" s="174"/>
      <c r="M249" s="174"/>
      <c r="N249" s="174"/>
      <c r="O249" s="174"/>
      <c r="P249" s="174"/>
      <c r="Q249" s="174"/>
      <c r="R249" s="174"/>
      <c r="S249" s="174"/>
      <c r="T249" s="174"/>
      <c r="U249" s="174"/>
      <c r="V249" s="174"/>
      <c r="W249" s="174"/>
      <c r="X249" s="174"/>
      <c r="Y249" s="174"/>
      <c r="Z249" s="174"/>
      <c r="AA249" s="174"/>
      <c r="AB249" s="174"/>
      <c r="AC249" s="174"/>
      <c r="AD249" s="174"/>
      <c r="AE249" s="174"/>
      <c r="AF249" s="174"/>
      <c r="AG249" s="174"/>
      <c r="AH249" s="174"/>
      <c r="AI249" s="174"/>
      <c r="AJ249" s="174"/>
      <c r="AK249" s="174"/>
      <c r="AL249" s="174"/>
      <c r="AM249" s="174"/>
      <c r="AN249" s="174"/>
      <c r="AO249" s="174"/>
      <c r="AP249" s="174"/>
      <c r="AQ249" s="174"/>
      <c r="AR249" s="174"/>
      <c r="AS249" s="174"/>
      <c r="AT249" s="174"/>
      <c r="AU249" s="174"/>
      <c r="AV249" s="174"/>
      <c r="AW249" s="174"/>
      <c r="AX249" s="174"/>
      <c r="AY249" s="174"/>
      <c r="AZ249" s="174"/>
      <c r="BA249" s="174"/>
      <c r="BB249" s="174"/>
      <c r="BC249" s="174"/>
      <c r="BD249" s="174"/>
      <c r="BE249" s="174"/>
      <c r="BF249" s="174"/>
      <c r="BG249" s="174"/>
      <c r="BH249" s="174"/>
      <c r="BI249" s="174"/>
      <c r="BJ249" s="174"/>
      <c r="BK249" s="174"/>
      <c r="BL249" s="174"/>
      <c r="BM249" s="174"/>
      <c r="BN249" s="174"/>
      <c r="BO249" s="174"/>
      <c r="BP249" s="174"/>
      <c r="BQ249" s="174"/>
      <c r="BR249" s="174"/>
      <c r="BS249" s="174"/>
      <c r="BT249" s="174"/>
      <c r="BU249" s="174"/>
      <c r="BV249" s="174"/>
      <c r="BW249" s="91">
        <v>0</v>
      </c>
      <c r="BX249" s="91">
        <v>0</v>
      </c>
      <c r="BY249" s="91">
        <v>0</v>
      </c>
      <c r="BZ249" s="91">
        <v>0</v>
      </c>
      <c r="CA249" s="91">
        <v>0</v>
      </c>
      <c r="CB249" s="91">
        <v>0</v>
      </c>
    </row>
    <row r="250" spans="1:80" x14ac:dyDescent="0.25">
      <c r="A250" s="135" t="s">
        <v>314</v>
      </c>
      <c r="B250" s="173"/>
      <c r="C250" s="140">
        <v>98723.53</v>
      </c>
      <c r="D250" s="140">
        <v>199083.33</v>
      </c>
      <c r="E250" s="140">
        <v>300133.27</v>
      </c>
      <c r="F250" s="140">
        <v>405568.33</v>
      </c>
      <c r="G250" s="140">
        <v>507931.32</v>
      </c>
      <c r="H250" s="140">
        <v>618617.31999999995</v>
      </c>
      <c r="I250" s="140">
        <v>723910.42</v>
      </c>
      <c r="J250" s="140">
        <v>828535.8</v>
      </c>
      <c r="K250" s="140">
        <v>934241.01</v>
      </c>
      <c r="L250" s="140">
        <v>1040259.62</v>
      </c>
      <c r="M250" s="140">
        <v>1173335.3899999999</v>
      </c>
      <c r="N250" s="140">
        <v>-229506.27</v>
      </c>
      <c r="O250" s="140">
        <v>82724.759999999995</v>
      </c>
      <c r="P250" s="140">
        <v>166141.06</v>
      </c>
      <c r="Q250" s="140">
        <v>250280.6</v>
      </c>
      <c r="R250" s="140">
        <v>335143.37</v>
      </c>
      <c r="S250" s="140">
        <v>420729.38</v>
      </c>
      <c r="T250" s="140">
        <v>506673.3</v>
      </c>
      <c r="U250" s="140">
        <v>595476.79</v>
      </c>
      <c r="V250" s="140">
        <v>685230.73</v>
      </c>
      <c r="W250" s="140">
        <v>777620.69</v>
      </c>
      <c r="X250" s="140">
        <v>870639.97</v>
      </c>
      <c r="Y250" s="140">
        <v>964263.2</v>
      </c>
      <c r="Z250" s="140">
        <v>1058740.3799999999</v>
      </c>
      <c r="AA250" s="140">
        <v>96541.5</v>
      </c>
      <c r="AB250" s="140">
        <v>193643.19</v>
      </c>
      <c r="AC250" s="140">
        <v>291338.49</v>
      </c>
      <c r="AD250" s="140">
        <v>389618.84</v>
      </c>
      <c r="AE250" s="140">
        <v>488487.31</v>
      </c>
      <c r="AF250" s="140">
        <v>587860.01</v>
      </c>
      <c r="AG250" s="140">
        <v>687784.95</v>
      </c>
      <c r="AH250" s="140">
        <v>787653.32</v>
      </c>
      <c r="AI250" s="140">
        <v>887741.49</v>
      </c>
      <c r="AJ250" s="140">
        <v>988304.73</v>
      </c>
      <c r="AK250" s="140">
        <v>1089192.8799999999</v>
      </c>
      <c r="AL250" s="140">
        <v>1190760.3799999999</v>
      </c>
      <c r="AM250" s="140">
        <v>102149.92</v>
      </c>
      <c r="AN250" s="140">
        <v>204669.07</v>
      </c>
      <c r="AO250" s="140">
        <v>307767.48</v>
      </c>
      <c r="AP250" s="140">
        <v>411456.07</v>
      </c>
      <c r="AQ250" s="140">
        <v>515735.44</v>
      </c>
      <c r="AR250" s="140">
        <v>620407.67000000004</v>
      </c>
      <c r="AS250" s="140">
        <v>724964.07</v>
      </c>
      <c r="AT250" s="140">
        <v>829077.76</v>
      </c>
      <c r="AU250" s="140">
        <v>933351.41</v>
      </c>
      <c r="AV250" s="140">
        <v>1037164.95</v>
      </c>
      <c r="AW250" s="140">
        <v>1141096.82</v>
      </c>
      <c r="AX250" s="140">
        <v>1245177.67</v>
      </c>
      <c r="AY250" s="140">
        <v>103989.16</v>
      </c>
      <c r="AZ250" s="140">
        <v>205188.32</v>
      </c>
      <c r="BA250" s="140">
        <v>306880.92</v>
      </c>
      <c r="BB250" s="140">
        <v>409141.88</v>
      </c>
      <c r="BC250" s="140">
        <v>511849.63</v>
      </c>
      <c r="BD250" s="140">
        <v>615051.65</v>
      </c>
      <c r="BE250" s="140">
        <v>718690.35</v>
      </c>
      <c r="BF250" s="140">
        <v>819063.03</v>
      </c>
      <c r="BG250" s="140">
        <v>920161.19</v>
      </c>
      <c r="BH250" s="140">
        <v>1021799.8</v>
      </c>
      <c r="BI250" s="140">
        <v>1123741.3500000001</v>
      </c>
      <c r="BJ250" s="140">
        <v>1226360.2</v>
      </c>
      <c r="BK250" s="140">
        <v>103080.05</v>
      </c>
      <c r="BL250" s="140">
        <v>206682.96</v>
      </c>
      <c r="BM250" s="140">
        <v>310701.63</v>
      </c>
      <c r="BN250" s="140">
        <v>415221.95</v>
      </c>
      <c r="BO250" s="140">
        <v>520247.75</v>
      </c>
      <c r="BP250" s="140">
        <v>625425.28</v>
      </c>
      <c r="BQ250" s="140">
        <v>731328.29</v>
      </c>
      <c r="BR250" s="140">
        <v>837517.2</v>
      </c>
      <c r="BS250" s="140">
        <v>943454.04</v>
      </c>
      <c r="BT250" s="140">
        <v>1049269.75</v>
      </c>
      <c r="BU250" s="140">
        <v>1155604.8799999999</v>
      </c>
      <c r="BV250" s="140">
        <v>1262380</v>
      </c>
      <c r="BW250" s="140">
        <v>-229506.27</v>
      </c>
      <c r="BX250" s="140">
        <v>1058740.3799999999</v>
      </c>
      <c r="BY250" s="140">
        <v>1190760.3799999999</v>
      </c>
      <c r="BZ250" s="140">
        <v>1245177.67</v>
      </c>
      <c r="CA250" s="140">
        <v>1226360.2</v>
      </c>
      <c r="CB250" s="140">
        <v>1262380</v>
      </c>
    </row>
    <row r="251" spans="1:80" x14ac:dyDescent="0.25">
      <c r="A251" s="135" t="s">
        <v>703</v>
      </c>
      <c r="B251" s="91"/>
      <c r="C251" s="91">
        <v>0</v>
      </c>
      <c r="D251" s="91">
        <v>0</v>
      </c>
      <c r="E251" s="91">
        <v>0</v>
      </c>
      <c r="F251" s="91">
        <v>0</v>
      </c>
      <c r="G251" s="91">
        <v>0</v>
      </c>
      <c r="H251" s="91">
        <v>0</v>
      </c>
      <c r="I251" s="91">
        <v>0</v>
      </c>
      <c r="J251" s="91">
        <v>0</v>
      </c>
      <c r="K251" s="91">
        <v>0</v>
      </c>
      <c r="L251" s="91">
        <v>0</v>
      </c>
      <c r="M251" s="91">
        <v>0</v>
      </c>
      <c r="N251" s="91">
        <v>0</v>
      </c>
      <c r="O251" s="91">
        <v>0</v>
      </c>
      <c r="P251" s="91">
        <v>0</v>
      </c>
      <c r="Q251" s="91">
        <v>0</v>
      </c>
      <c r="R251" s="91">
        <v>0</v>
      </c>
      <c r="S251" s="91">
        <v>0</v>
      </c>
      <c r="T251" s="91">
        <v>0</v>
      </c>
      <c r="U251" s="91">
        <v>0</v>
      </c>
      <c r="V251" s="91">
        <v>0</v>
      </c>
      <c r="W251" s="91">
        <v>0</v>
      </c>
      <c r="X251" s="91">
        <v>0</v>
      </c>
      <c r="Y251" s="91">
        <v>0</v>
      </c>
      <c r="Z251" s="91">
        <v>0</v>
      </c>
      <c r="AA251" s="91">
        <v>0</v>
      </c>
      <c r="AB251" s="91">
        <v>0</v>
      </c>
      <c r="AC251" s="91">
        <v>0</v>
      </c>
      <c r="AD251" s="91">
        <v>0</v>
      </c>
      <c r="AE251" s="91">
        <v>0</v>
      </c>
      <c r="AF251" s="91">
        <v>0</v>
      </c>
      <c r="AG251" s="91">
        <v>0</v>
      </c>
      <c r="AH251" s="91">
        <v>0</v>
      </c>
      <c r="AI251" s="91">
        <v>0</v>
      </c>
      <c r="AJ251" s="91">
        <v>0</v>
      </c>
      <c r="AK251" s="91">
        <v>0</v>
      </c>
      <c r="AL251" s="91">
        <v>0</v>
      </c>
      <c r="AM251" s="91">
        <v>0</v>
      </c>
      <c r="AN251" s="91">
        <v>0</v>
      </c>
      <c r="AO251" s="91">
        <v>0</v>
      </c>
      <c r="AP251" s="91">
        <v>0</v>
      </c>
      <c r="AQ251" s="91">
        <v>0</v>
      </c>
      <c r="AR251" s="91">
        <v>0</v>
      </c>
      <c r="AS251" s="91">
        <v>0</v>
      </c>
      <c r="AT251" s="91">
        <v>0</v>
      </c>
      <c r="AU251" s="91">
        <v>0</v>
      </c>
      <c r="AV251" s="91">
        <v>0</v>
      </c>
      <c r="AW251" s="91">
        <v>0</v>
      </c>
      <c r="AX251" s="91">
        <v>0</v>
      </c>
      <c r="AY251" s="91">
        <v>0</v>
      </c>
      <c r="AZ251" s="91">
        <v>0</v>
      </c>
      <c r="BA251" s="91">
        <v>0</v>
      </c>
      <c r="BB251" s="91">
        <v>0</v>
      </c>
      <c r="BC251" s="91">
        <v>0</v>
      </c>
      <c r="BD251" s="91">
        <v>0</v>
      </c>
      <c r="BE251" s="91">
        <v>0</v>
      </c>
      <c r="BF251" s="91">
        <v>0</v>
      </c>
      <c r="BG251" s="91">
        <v>0</v>
      </c>
      <c r="BH251" s="91">
        <v>0</v>
      </c>
      <c r="BI251" s="91">
        <v>0</v>
      </c>
      <c r="BJ251" s="91">
        <v>0</v>
      </c>
      <c r="BK251" s="91">
        <v>0</v>
      </c>
      <c r="BL251" s="91">
        <v>0</v>
      </c>
      <c r="BM251" s="91">
        <v>0</v>
      </c>
      <c r="BN251" s="91">
        <v>0</v>
      </c>
      <c r="BO251" s="91">
        <v>0</v>
      </c>
      <c r="BP251" s="91">
        <v>0</v>
      </c>
      <c r="BQ251" s="91">
        <v>0</v>
      </c>
      <c r="BR251" s="91">
        <v>0</v>
      </c>
      <c r="BS251" s="91">
        <v>0</v>
      </c>
      <c r="BT251" s="91">
        <v>0</v>
      </c>
      <c r="BU251" s="91">
        <v>0</v>
      </c>
      <c r="BV251" s="91">
        <v>0</v>
      </c>
      <c r="BW251" s="91"/>
      <c r="BX251" s="91"/>
      <c r="BY251" s="91"/>
      <c r="BZ251" s="91"/>
      <c r="CA251" s="91"/>
      <c r="CB251" s="91"/>
    </row>
    <row r="252" spans="1:80" ht="14.4" x14ac:dyDescent="0.3">
      <c r="A252" s="135"/>
      <c r="B252" s="91"/>
      <c r="C252" s="221"/>
      <c r="D252" s="221"/>
      <c r="E252" s="221"/>
      <c r="F252" s="221"/>
      <c r="G252" s="221"/>
      <c r="H252" s="221"/>
      <c r="I252" s="221"/>
      <c r="J252" s="221"/>
      <c r="K252" s="221"/>
      <c r="L252" s="221"/>
      <c r="M252" s="221"/>
      <c r="N252" s="221"/>
      <c r="O252" s="221"/>
      <c r="P252" s="221"/>
      <c r="Q252" s="221"/>
      <c r="R252" s="221"/>
      <c r="S252" s="221"/>
      <c r="T252" s="221"/>
      <c r="U252" s="221"/>
      <c r="V252" s="221"/>
      <c r="W252" s="221"/>
      <c r="X252" s="221"/>
      <c r="Y252" s="221"/>
      <c r="Z252" s="221"/>
      <c r="AA252" s="221"/>
      <c r="AB252" s="221"/>
      <c r="AC252" s="221"/>
      <c r="AD252" s="221"/>
      <c r="AE252" s="221"/>
      <c r="AF252" s="221"/>
      <c r="AG252" s="221"/>
      <c r="AH252" s="221"/>
      <c r="AI252" s="221"/>
      <c r="AJ252" s="221"/>
      <c r="AK252" s="221"/>
      <c r="AL252" s="221"/>
      <c r="AM252" s="221"/>
      <c r="AN252" s="221"/>
      <c r="AO252" s="221"/>
      <c r="AP252" s="221"/>
      <c r="AQ252" s="221"/>
      <c r="AR252" s="221"/>
      <c r="AS252" s="221"/>
      <c r="AT252" s="221"/>
      <c r="AU252" s="221"/>
      <c r="AV252" s="221"/>
      <c r="AW252" s="221"/>
      <c r="AX252" s="221"/>
      <c r="AY252" s="221"/>
      <c r="AZ252" s="221"/>
      <c r="BA252" s="221"/>
      <c r="BB252" s="221"/>
      <c r="BC252" s="221"/>
      <c r="BD252" s="221"/>
      <c r="BE252" s="221"/>
      <c r="BF252" s="221"/>
      <c r="BG252" s="221"/>
      <c r="BH252" s="221"/>
      <c r="BI252" s="221"/>
      <c r="BJ252" s="221"/>
      <c r="BK252" s="221"/>
      <c r="BL252" s="221"/>
      <c r="BM252" s="221"/>
      <c r="BN252" s="221"/>
      <c r="BO252" s="221"/>
      <c r="BP252" s="221"/>
      <c r="BQ252" s="221"/>
      <c r="BR252" s="221"/>
      <c r="BS252" s="221"/>
      <c r="BT252" s="221"/>
      <c r="BU252" s="221"/>
      <c r="BV252" s="221"/>
      <c r="BW252" s="221"/>
      <c r="BX252" s="221"/>
      <c r="BY252" s="221"/>
      <c r="BZ252" s="221"/>
      <c r="CA252" s="221"/>
      <c r="CB252" s="221"/>
    </row>
    <row r="253" spans="1:80" x14ac:dyDescent="0.25">
      <c r="A253" s="132">
        <v>6810050</v>
      </c>
      <c r="B253" s="133" t="s">
        <v>764</v>
      </c>
      <c r="C253" s="144"/>
      <c r="D253" s="144"/>
      <c r="E253" s="144"/>
      <c r="F253" s="144"/>
      <c r="G253" s="144"/>
      <c r="H253" s="144"/>
      <c r="I253" s="144"/>
      <c r="J253" s="144"/>
      <c r="K253" s="144"/>
      <c r="L253" s="144"/>
      <c r="M253" s="144"/>
      <c r="N253" s="144"/>
      <c r="O253" s="144"/>
      <c r="P253" s="144"/>
      <c r="Q253" s="144"/>
      <c r="R253" s="144"/>
      <c r="S253" s="144"/>
      <c r="T253" s="144"/>
      <c r="U253" s="144"/>
      <c r="V253" s="144"/>
      <c r="W253" s="144"/>
      <c r="X253" s="144"/>
      <c r="Y253" s="144"/>
      <c r="Z253" s="144"/>
      <c r="AA253" s="144"/>
      <c r="AB253" s="144"/>
      <c r="AC253" s="144"/>
      <c r="AD253" s="144"/>
      <c r="AE253" s="144"/>
      <c r="AF253" s="144"/>
      <c r="AG253" s="144"/>
      <c r="AH253" s="144"/>
      <c r="AI253" s="144"/>
      <c r="AJ253" s="144"/>
      <c r="AK253" s="144"/>
      <c r="AL253" s="144"/>
      <c r="AM253" s="144"/>
      <c r="AN253" s="144"/>
      <c r="AO253" s="144"/>
      <c r="AP253" s="144"/>
      <c r="AQ253" s="144"/>
      <c r="AR253" s="144"/>
      <c r="AS253" s="144"/>
      <c r="AT253" s="144"/>
      <c r="AU253" s="144"/>
      <c r="AV253" s="144"/>
      <c r="AW253" s="144"/>
      <c r="AX253" s="144"/>
      <c r="AY253" s="144"/>
      <c r="AZ253" s="144"/>
      <c r="BA253" s="144"/>
      <c r="BB253" s="144"/>
      <c r="BC253" s="144"/>
      <c r="BD253" s="144"/>
      <c r="BE253" s="144"/>
      <c r="BF253" s="144"/>
      <c r="BG253" s="144"/>
      <c r="BH253" s="144"/>
      <c r="BI253" s="144"/>
      <c r="BJ253" s="144"/>
      <c r="BK253" s="144"/>
      <c r="BL253" s="144"/>
      <c r="BM253" s="144"/>
      <c r="BN253" s="144"/>
      <c r="BO253" s="144"/>
      <c r="BP253" s="144"/>
      <c r="BQ253" s="144"/>
      <c r="BR253" s="144"/>
      <c r="BS253" s="144"/>
      <c r="BT253" s="144"/>
      <c r="BU253" s="144"/>
      <c r="BV253" s="144"/>
      <c r="BW253" s="144"/>
      <c r="BX253" s="144"/>
      <c r="BY253" s="144"/>
      <c r="BZ253" s="144"/>
      <c r="CA253" s="144"/>
      <c r="CB253" s="144"/>
    </row>
    <row r="254" spans="1:80" x14ac:dyDescent="0.25">
      <c r="A254" s="135" t="s">
        <v>701</v>
      </c>
      <c r="B254" s="91"/>
      <c r="C254" s="91">
        <v>0</v>
      </c>
      <c r="D254" s="91">
        <v>549566</v>
      </c>
      <c r="E254" s="91">
        <v>1099137</v>
      </c>
      <c r="F254" s="91">
        <v>1648708</v>
      </c>
      <c r="G254" s="91">
        <v>2244321</v>
      </c>
      <c r="H254" s="91">
        <v>2840339</v>
      </c>
      <c r="I254" s="91">
        <v>3436357</v>
      </c>
      <c r="J254" s="91">
        <v>4052882</v>
      </c>
      <c r="K254" s="91">
        <v>4675270</v>
      </c>
      <c r="L254" s="91">
        <v>5297658</v>
      </c>
      <c r="M254" s="91">
        <v>5920065</v>
      </c>
      <c r="N254" s="91">
        <v>6553309</v>
      </c>
      <c r="O254" s="172">
        <v>0</v>
      </c>
      <c r="P254" s="91">
        <v>664622</v>
      </c>
      <c r="Q254" s="91">
        <v>1333563</v>
      </c>
      <c r="R254" s="91">
        <v>2004546</v>
      </c>
      <c r="S254" s="91">
        <v>2752507</v>
      </c>
      <c r="T254" s="91">
        <v>3503273</v>
      </c>
      <c r="U254" s="91">
        <v>4257923</v>
      </c>
      <c r="V254" s="91">
        <v>5013483</v>
      </c>
      <c r="W254" s="91">
        <v>5769043</v>
      </c>
      <c r="X254" s="91">
        <v>6524603</v>
      </c>
      <c r="Y254" s="91">
        <v>7280163</v>
      </c>
      <c r="Z254" s="91">
        <v>8035723</v>
      </c>
      <c r="AA254" s="172">
        <v>0</v>
      </c>
      <c r="AB254" s="91">
        <v>957035</v>
      </c>
      <c r="AC254" s="91">
        <v>1914070</v>
      </c>
      <c r="AD254" s="91">
        <v>2871105</v>
      </c>
      <c r="AE254" s="91">
        <v>3828140</v>
      </c>
      <c r="AF254" s="91">
        <v>4785175</v>
      </c>
      <c r="AG254" s="91">
        <v>5742210</v>
      </c>
      <c r="AH254" s="91">
        <v>6699245</v>
      </c>
      <c r="AI254" s="91">
        <v>7656050.8300000001</v>
      </c>
      <c r="AJ254" s="91">
        <v>8612668.8300000001</v>
      </c>
      <c r="AK254" s="91">
        <v>9572782.8300000001</v>
      </c>
      <c r="AL254" s="91">
        <v>10532896.83</v>
      </c>
      <c r="AM254" s="172">
        <v>0</v>
      </c>
      <c r="AN254" s="91">
        <v>960114</v>
      </c>
      <c r="AO254" s="91">
        <v>1920228</v>
      </c>
      <c r="AP254" s="91">
        <v>2880342</v>
      </c>
      <c r="AQ254" s="91">
        <v>3840456</v>
      </c>
      <c r="AR254" s="91">
        <v>4800570</v>
      </c>
      <c r="AS254" s="91">
        <v>5760684</v>
      </c>
      <c r="AT254" s="91">
        <v>6720798</v>
      </c>
      <c r="AU254" s="91">
        <v>7680912</v>
      </c>
      <c r="AV254" s="91">
        <v>8641026</v>
      </c>
      <c r="AW254" s="91">
        <v>9601140</v>
      </c>
      <c r="AX254" s="91">
        <v>10561254</v>
      </c>
      <c r="AY254" s="172">
        <v>0</v>
      </c>
      <c r="AZ254" s="91">
        <v>960114</v>
      </c>
      <c r="BA254" s="91">
        <v>1920228</v>
      </c>
      <c r="BB254" s="91">
        <v>2880342</v>
      </c>
      <c r="BC254" s="91">
        <v>3840456</v>
      </c>
      <c r="BD254" s="91">
        <v>4800570</v>
      </c>
      <c r="BE254" s="91">
        <v>5760684</v>
      </c>
      <c r="BF254" s="91">
        <v>6720798</v>
      </c>
      <c r="BG254" s="91">
        <v>7680912</v>
      </c>
      <c r="BH254" s="91">
        <v>8641026</v>
      </c>
      <c r="BI254" s="91">
        <v>9601140</v>
      </c>
      <c r="BJ254" s="91">
        <v>10561254</v>
      </c>
      <c r="BK254" s="172">
        <v>0</v>
      </c>
      <c r="BL254" s="91">
        <v>960114</v>
      </c>
      <c r="BM254" s="91">
        <v>1920228</v>
      </c>
      <c r="BN254" s="91">
        <v>2880342</v>
      </c>
      <c r="BO254" s="91">
        <v>3840456</v>
      </c>
      <c r="BP254" s="91">
        <v>4800570</v>
      </c>
      <c r="BQ254" s="91">
        <v>5760684</v>
      </c>
      <c r="BR254" s="91">
        <v>6720798</v>
      </c>
      <c r="BS254" s="91">
        <v>7680912</v>
      </c>
      <c r="BT254" s="91">
        <v>8641026</v>
      </c>
      <c r="BU254" s="91">
        <v>9601140</v>
      </c>
      <c r="BV254" s="91">
        <v>10561254</v>
      </c>
      <c r="BW254" s="91"/>
      <c r="BX254" s="91"/>
      <c r="BY254" s="91"/>
      <c r="BZ254" s="91"/>
      <c r="CA254" s="91"/>
      <c r="CB254" s="91"/>
    </row>
    <row r="255" spans="1:80" x14ac:dyDescent="0.25">
      <c r="A255" s="135" t="s">
        <v>677</v>
      </c>
      <c r="B255" s="91"/>
      <c r="C255" s="91">
        <v>549566</v>
      </c>
      <c r="D255" s="91">
        <v>549571</v>
      </c>
      <c r="E255" s="91">
        <v>549571</v>
      </c>
      <c r="F255" s="91">
        <v>595613</v>
      </c>
      <c r="G255" s="91">
        <v>596018</v>
      </c>
      <c r="H255" s="91">
        <v>596018</v>
      </c>
      <c r="I255" s="91">
        <v>616525</v>
      </c>
      <c r="J255" s="91">
        <v>622388</v>
      </c>
      <c r="K255" s="91">
        <v>622388</v>
      </c>
      <c r="L255" s="91">
        <v>622407</v>
      </c>
      <c r="M255" s="91">
        <v>633244</v>
      </c>
      <c r="N255" s="91">
        <v>618243</v>
      </c>
      <c r="O255" s="91">
        <v>664622</v>
      </c>
      <c r="P255" s="91">
        <v>668941</v>
      </c>
      <c r="Q255" s="91">
        <v>670983</v>
      </c>
      <c r="R255" s="91">
        <v>747961</v>
      </c>
      <c r="S255" s="91">
        <v>750766</v>
      </c>
      <c r="T255" s="91">
        <v>754650</v>
      </c>
      <c r="U255" s="91">
        <v>755560</v>
      </c>
      <c r="V255" s="91">
        <v>755560</v>
      </c>
      <c r="W255" s="91">
        <v>755560</v>
      </c>
      <c r="X255" s="91">
        <v>755560</v>
      </c>
      <c r="Y255" s="91">
        <v>755560</v>
      </c>
      <c r="Z255" s="91">
        <v>755560</v>
      </c>
      <c r="AA255" s="91">
        <v>957035</v>
      </c>
      <c r="AB255" s="91">
        <v>957035</v>
      </c>
      <c r="AC255" s="91">
        <v>957035</v>
      </c>
      <c r="AD255" s="91">
        <v>957035</v>
      </c>
      <c r="AE255" s="91">
        <v>957035</v>
      </c>
      <c r="AF255" s="91">
        <v>957035</v>
      </c>
      <c r="AG255" s="91">
        <v>957035</v>
      </c>
      <c r="AH255" s="91">
        <v>956805.83</v>
      </c>
      <c r="AI255" s="91">
        <v>956618</v>
      </c>
      <c r="AJ255" s="91">
        <v>960114</v>
      </c>
      <c r="AK255" s="91">
        <v>960114</v>
      </c>
      <c r="AL255" s="91">
        <v>960114</v>
      </c>
      <c r="AM255" s="91">
        <v>960114</v>
      </c>
      <c r="AN255" s="91">
        <v>960114</v>
      </c>
      <c r="AO255" s="91">
        <v>960114</v>
      </c>
      <c r="AP255" s="91">
        <v>960114</v>
      </c>
      <c r="AQ255" s="91">
        <v>960114</v>
      </c>
      <c r="AR255" s="91">
        <v>960114</v>
      </c>
      <c r="AS255" s="91">
        <v>960114</v>
      </c>
      <c r="AT255" s="91">
        <v>960114</v>
      </c>
      <c r="AU255" s="91">
        <v>960114</v>
      </c>
      <c r="AV255" s="91">
        <v>960114</v>
      </c>
      <c r="AW255" s="91">
        <v>960114</v>
      </c>
      <c r="AX255" s="91">
        <v>960114</v>
      </c>
      <c r="AY255" s="91">
        <v>960114</v>
      </c>
      <c r="AZ255" s="91">
        <v>960114</v>
      </c>
      <c r="BA255" s="91">
        <v>960114</v>
      </c>
      <c r="BB255" s="91">
        <v>960114</v>
      </c>
      <c r="BC255" s="91">
        <v>960114</v>
      </c>
      <c r="BD255" s="91">
        <v>960114</v>
      </c>
      <c r="BE255" s="91">
        <v>960114</v>
      </c>
      <c r="BF255" s="91">
        <v>960114</v>
      </c>
      <c r="BG255" s="91">
        <v>960114</v>
      </c>
      <c r="BH255" s="91">
        <v>960114</v>
      </c>
      <c r="BI255" s="91">
        <v>960114</v>
      </c>
      <c r="BJ255" s="91">
        <v>960114</v>
      </c>
      <c r="BK255" s="91">
        <v>960114</v>
      </c>
      <c r="BL255" s="91">
        <v>960114</v>
      </c>
      <c r="BM255" s="91">
        <v>960114</v>
      </c>
      <c r="BN255" s="91">
        <v>960114</v>
      </c>
      <c r="BO255" s="91">
        <v>960114</v>
      </c>
      <c r="BP255" s="91">
        <v>960114</v>
      </c>
      <c r="BQ255" s="91">
        <v>960114</v>
      </c>
      <c r="BR255" s="91">
        <v>960114</v>
      </c>
      <c r="BS255" s="91">
        <v>960114</v>
      </c>
      <c r="BT255" s="91">
        <v>960114</v>
      </c>
      <c r="BU255" s="91">
        <v>960114</v>
      </c>
      <c r="BV255" s="91">
        <v>960114</v>
      </c>
      <c r="BW255" s="91">
        <v>7171552</v>
      </c>
      <c r="BX255" s="91">
        <v>8791283</v>
      </c>
      <c r="BY255" s="91">
        <v>11493010.83</v>
      </c>
      <c r="BZ255" s="91">
        <v>11521368</v>
      </c>
      <c r="CA255" s="91">
        <v>11521368</v>
      </c>
      <c r="CB255" s="91">
        <v>11521368</v>
      </c>
    </row>
    <row r="256" spans="1:80" x14ac:dyDescent="0.25">
      <c r="A256" s="136" t="s">
        <v>641</v>
      </c>
      <c r="B256" s="137"/>
      <c r="C256" s="137"/>
      <c r="D256" s="137"/>
      <c r="E256" s="137"/>
      <c r="F256" s="137"/>
      <c r="G256" s="137"/>
      <c r="H256" s="137"/>
      <c r="I256" s="137"/>
      <c r="J256" s="137"/>
      <c r="K256" s="137"/>
      <c r="L256" s="137"/>
      <c r="M256" s="137"/>
      <c r="N256" s="137"/>
      <c r="O256" s="137"/>
      <c r="P256" s="137"/>
      <c r="Q256" s="137"/>
      <c r="R256" s="137"/>
      <c r="S256" s="137"/>
      <c r="T256" s="137"/>
      <c r="U256" s="137"/>
      <c r="V256" s="137"/>
      <c r="W256" s="137"/>
      <c r="X256" s="137"/>
      <c r="Y256" s="137"/>
      <c r="Z256" s="137"/>
      <c r="AA256" s="137"/>
      <c r="AB256" s="137"/>
      <c r="AC256" s="137"/>
      <c r="AD256" s="137"/>
      <c r="AE256" s="137"/>
      <c r="AF256" s="137"/>
      <c r="AG256" s="137"/>
      <c r="AH256" s="137"/>
      <c r="AI256" s="137"/>
      <c r="AJ256" s="137"/>
      <c r="AK256" s="137"/>
      <c r="AL256" s="137"/>
      <c r="AM256" s="137"/>
      <c r="AN256" s="137"/>
      <c r="AO256" s="137"/>
      <c r="AP256" s="137"/>
      <c r="AQ256" s="137"/>
      <c r="AR256" s="137"/>
      <c r="AS256" s="137"/>
      <c r="AT256" s="137"/>
      <c r="AU256" s="137"/>
      <c r="AV256" s="137"/>
      <c r="AW256" s="137"/>
      <c r="AX256" s="137"/>
      <c r="AY256" s="137"/>
      <c r="AZ256" s="137"/>
      <c r="BA256" s="137"/>
      <c r="BB256" s="137"/>
      <c r="BC256" s="137"/>
      <c r="BD256" s="137"/>
      <c r="BE256" s="137"/>
      <c r="BF256" s="137"/>
      <c r="BG256" s="137"/>
      <c r="BH256" s="137"/>
      <c r="BI256" s="137"/>
      <c r="BJ256" s="137"/>
      <c r="BK256" s="137"/>
      <c r="BL256" s="137"/>
      <c r="BM256" s="137"/>
      <c r="BN256" s="137"/>
      <c r="BO256" s="137"/>
      <c r="BP256" s="137"/>
      <c r="BQ256" s="137"/>
      <c r="BR256" s="137"/>
      <c r="BS256" s="137"/>
      <c r="BT256" s="137"/>
      <c r="BU256" s="137"/>
      <c r="BV256" s="137"/>
      <c r="BW256" s="91">
        <v>0</v>
      </c>
      <c r="BX256" s="91">
        <v>0</v>
      </c>
      <c r="BY256" s="91">
        <v>0</v>
      </c>
      <c r="BZ256" s="91">
        <v>0</v>
      </c>
      <c r="CA256" s="91">
        <v>0</v>
      </c>
      <c r="CB256" s="91">
        <v>0</v>
      </c>
    </row>
    <row r="257" spans="1:80" x14ac:dyDescent="0.25">
      <c r="A257" s="135" t="s">
        <v>314</v>
      </c>
      <c r="B257" s="173"/>
      <c r="C257" s="140">
        <v>549566</v>
      </c>
      <c r="D257" s="140">
        <v>1099137</v>
      </c>
      <c r="E257" s="140">
        <v>1648708</v>
      </c>
      <c r="F257" s="140">
        <v>2244321</v>
      </c>
      <c r="G257" s="140">
        <v>2840339</v>
      </c>
      <c r="H257" s="140">
        <v>3436357</v>
      </c>
      <c r="I257" s="140">
        <v>4052882</v>
      </c>
      <c r="J257" s="140">
        <v>4675270</v>
      </c>
      <c r="K257" s="140">
        <v>5297658</v>
      </c>
      <c r="L257" s="140">
        <v>5920065</v>
      </c>
      <c r="M257" s="140">
        <v>6553309</v>
      </c>
      <c r="N257" s="140">
        <v>7171552</v>
      </c>
      <c r="O257" s="140">
        <v>664622</v>
      </c>
      <c r="P257" s="140">
        <v>1333563</v>
      </c>
      <c r="Q257" s="140">
        <v>2004546</v>
      </c>
      <c r="R257" s="140">
        <v>2752507</v>
      </c>
      <c r="S257" s="140">
        <v>3503273</v>
      </c>
      <c r="T257" s="140">
        <v>4257923</v>
      </c>
      <c r="U257" s="140">
        <v>5013483</v>
      </c>
      <c r="V257" s="140">
        <v>5769043</v>
      </c>
      <c r="W257" s="140">
        <v>6524603</v>
      </c>
      <c r="X257" s="140">
        <v>7280163</v>
      </c>
      <c r="Y257" s="140">
        <v>8035723</v>
      </c>
      <c r="Z257" s="140">
        <v>8791283</v>
      </c>
      <c r="AA257" s="140">
        <v>957035</v>
      </c>
      <c r="AB257" s="140">
        <v>1914070</v>
      </c>
      <c r="AC257" s="140">
        <v>2871105</v>
      </c>
      <c r="AD257" s="140">
        <v>3828140</v>
      </c>
      <c r="AE257" s="140">
        <v>4785175</v>
      </c>
      <c r="AF257" s="140">
        <v>5742210</v>
      </c>
      <c r="AG257" s="140">
        <v>6699245</v>
      </c>
      <c r="AH257" s="140">
        <v>7656050.8300000001</v>
      </c>
      <c r="AI257" s="140">
        <v>8612668.8300000001</v>
      </c>
      <c r="AJ257" s="140">
        <v>9572782.8300000001</v>
      </c>
      <c r="AK257" s="140">
        <v>10532896.83</v>
      </c>
      <c r="AL257" s="140">
        <v>11493010.83</v>
      </c>
      <c r="AM257" s="140">
        <v>960114</v>
      </c>
      <c r="AN257" s="140">
        <v>1920228</v>
      </c>
      <c r="AO257" s="140">
        <v>2880342</v>
      </c>
      <c r="AP257" s="140">
        <v>3840456</v>
      </c>
      <c r="AQ257" s="140">
        <v>4800570</v>
      </c>
      <c r="AR257" s="140">
        <v>5760684</v>
      </c>
      <c r="AS257" s="140">
        <v>6720798</v>
      </c>
      <c r="AT257" s="140">
        <v>7680912</v>
      </c>
      <c r="AU257" s="140">
        <v>8641026</v>
      </c>
      <c r="AV257" s="140">
        <v>9601140</v>
      </c>
      <c r="AW257" s="140">
        <v>10561254</v>
      </c>
      <c r="AX257" s="140">
        <v>11521368</v>
      </c>
      <c r="AY257" s="140">
        <v>960114</v>
      </c>
      <c r="AZ257" s="140">
        <v>1920228</v>
      </c>
      <c r="BA257" s="140">
        <v>2880342</v>
      </c>
      <c r="BB257" s="140">
        <v>3840456</v>
      </c>
      <c r="BC257" s="140">
        <v>4800570</v>
      </c>
      <c r="BD257" s="140">
        <v>5760684</v>
      </c>
      <c r="BE257" s="140">
        <v>6720798</v>
      </c>
      <c r="BF257" s="140">
        <v>7680912</v>
      </c>
      <c r="BG257" s="140">
        <v>8641026</v>
      </c>
      <c r="BH257" s="140">
        <v>9601140</v>
      </c>
      <c r="BI257" s="140">
        <v>10561254</v>
      </c>
      <c r="BJ257" s="140">
        <v>11521368</v>
      </c>
      <c r="BK257" s="140">
        <v>960114</v>
      </c>
      <c r="BL257" s="140">
        <v>1920228</v>
      </c>
      <c r="BM257" s="140">
        <v>2880342</v>
      </c>
      <c r="BN257" s="140">
        <v>3840456</v>
      </c>
      <c r="BO257" s="140">
        <v>4800570</v>
      </c>
      <c r="BP257" s="140">
        <v>5760684</v>
      </c>
      <c r="BQ257" s="140">
        <v>6720798</v>
      </c>
      <c r="BR257" s="140">
        <v>7680912</v>
      </c>
      <c r="BS257" s="140">
        <v>8641026</v>
      </c>
      <c r="BT257" s="140">
        <v>9601140</v>
      </c>
      <c r="BU257" s="140">
        <v>10561254</v>
      </c>
      <c r="BV257" s="140">
        <v>11521368</v>
      </c>
      <c r="BW257" s="140">
        <v>7171552</v>
      </c>
      <c r="BX257" s="140">
        <v>8791283</v>
      </c>
      <c r="BY257" s="140">
        <v>11493010.83</v>
      </c>
      <c r="BZ257" s="140">
        <v>11521368</v>
      </c>
      <c r="CA257" s="140">
        <v>11521368</v>
      </c>
      <c r="CB257" s="140">
        <v>11521368</v>
      </c>
    </row>
    <row r="258" spans="1:80" x14ac:dyDescent="0.25">
      <c r="A258" s="135" t="s">
        <v>703</v>
      </c>
      <c r="B258" s="91"/>
      <c r="C258" s="91">
        <v>0</v>
      </c>
      <c r="D258" s="91">
        <v>0</v>
      </c>
      <c r="E258" s="91">
        <v>0</v>
      </c>
      <c r="F258" s="91">
        <v>0</v>
      </c>
      <c r="G258" s="91">
        <v>0</v>
      </c>
      <c r="H258" s="91">
        <v>0</v>
      </c>
      <c r="I258" s="91">
        <v>0</v>
      </c>
      <c r="J258" s="91">
        <v>0</v>
      </c>
      <c r="K258" s="91">
        <v>0</v>
      </c>
      <c r="L258" s="91">
        <v>0</v>
      </c>
      <c r="M258" s="91">
        <v>0</v>
      </c>
      <c r="N258" s="91">
        <v>0</v>
      </c>
      <c r="O258" s="91">
        <v>0</v>
      </c>
      <c r="P258" s="91">
        <v>0</v>
      </c>
      <c r="Q258" s="91">
        <v>0</v>
      </c>
      <c r="R258" s="91">
        <v>0</v>
      </c>
      <c r="S258" s="91">
        <v>0</v>
      </c>
      <c r="T258" s="91">
        <v>0</v>
      </c>
      <c r="U258" s="91">
        <v>0</v>
      </c>
      <c r="V258" s="91">
        <v>0</v>
      </c>
      <c r="W258" s="91">
        <v>0</v>
      </c>
      <c r="X258" s="91">
        <v>0</v>
      </c>
      <c r="Y258" s="91">
        <v>0</v>
      </c>
      <c r="Z258" s="91">
        <v>0</v>
      </c>
      <c r="AA258" s="91">
        <v>0</v>
      </c>
      <c r="AB258" s="91">
        <v>0</v>
      </c>
      <c r="AC258" s="91">
        <v>0</v>
      </c>
      <c r="AD258" s="91">
        <v>0</v>
      </c>
      <c r="AE258" s="91">
        <v>0</v>
      </c>
      <c r="AF258" s="91">
        <v>0</v>
      </c>
      <c r="AG258" s="91">
        <v>0</v>
      </c>
      <c r="AH258" s="91">
        <v>0</v>
      </c>
      <c r="AI258" s="91">
        <v>0</v>
      </c>
      <c r="AJ258" s="91">
        <v>0</v>
      </c>
      <c r="AK258" s="91">
        <v>0</v>
      </c>
      <c r="AL258" s="91">
        <v>0</v>
      </c>
      <c r="AM258" s="91">
        <v>0</v>
      </c>
      <c r="AN258" s="91">
        <v>0</v>
      </c>
      <c r="AO258" s="91">
        <v>0</v>
      </c>
      <c r="AP258" s="91">
        <v>0</v>
      </c>
      <c r="AQ258" s="91">
        <v>0</v>
      </c>
      <c r="AR258" s="91">
        <v>0</v>
      </c>
      <c r="AS258" s="91">
        <v>0</v>
      </c>
      <c r="AT258" s="91">
        <v>0</v>
      </c>
      <c r="AU258" s="91">
        <v>0</v>
      </c>
      <c r="AV258" s="91">
        <v>0</v>
      </c>
      <c r="AW258" s="91">
        <v>0</v>
      </c>
      <c r="AX258" s="91">
        <v>0</v>
      </c>
      <c r="AY258" s="91">
        <v>0</v>
      </c>
      <c r="AZ258" s="91">
        <v>0</v>
      </c>
      <c r="BA258" s="91">
        <v>0</v>
      </c>
      <c r="BB258" s="91">
        <v>0</v>
      </c>
      <c r="BC258" s="91">
        <v>0</v>
      </c>
      <c r="BD258" s="91">
        <v>0</v>
      </c>
      <c r="BE258" s="91">
        <v>0</v>
      </c>
      <c r="BF258" s="91">
        <v>0</v>
      </c>
      <c r="BG258" s="91">
        <v>0</v>
      </c>
      <c r="BH258" s="91">
        <v>0</v>
      </c>
      <c r="BI258" s="91">
        <v>0</v>
      </c>
      <c r="BJ258" s="91">
        <v>0</v>
      </c>
      <c r="BK258" s="91">
        <v>0</v>
      </c>
      <c r="BL258" s="91">
        <v>0</v>
      </c>
      <c r="BM258" s="91">
        <v>0</v>
      </c>
      <c r="BN258" s="91">
        <v>0</v>
      </c>
      <c r="BO258" s="91">
        <v>0</v>
      </c>
      <c r="BP258" s="91">
        <v>0</v>
      </c>
      <c r="BQ258" s="91">
        <v>0</v>
      </c>
      <c r="BR258" s="91">
        <v>0</v>
      </c>
      <c r="BS258" s="91">
        <v>0</v>
      </c>
      <c r="BT258" s="91">
        <v>0</v>
      </c>
      <c r="BU258" s="91">
        <v>0</v>
      </c>
      <c r="BV258" s="91">
        <v>0</v>
      </c>
      <c r="BW258" s="91"/>
      <c r="BX258" s="91"/>
      <c r="BY258" s="91"/>
      <c r="BZ258" s="91"/>
      <c r="CA258" s="91"/>
      <c r="CB258" s="91"/>
    </row>
    <row r="259" spans="1:80" ht="14.4" x14ac:dyDescent="0.3">
      <c r="A259" s="135"/>
      <c r="B259" s="91"/>
      <c r="C259" s="221"/>
      <c r="D259" s="221"/>
      <c r="E259" s="221"/>
      <c r="F259" s="221"/>
      <c r="G259" s="221"/>
      <c r="H259" s="221"/>
      <c r="I259" s="221"/>
      <c r="J259" s="221"/>
      <c r="K259" s="221"/>
      <c r="L259" s="221"/>
      <c r="M259" s="221"/>
      <c r="N259" s="221"/>
      <c r="O259" s="221"/>
      <c r="P259" s="221"/>
      <c r="Q259" s="221"/>
      <c r="R259" s="221"/>
      <c r="S259" s="221"/>
      <c r="T259" s="221"/>
      <c r="U259" s="221"/>
      <c r="V259" s="221"/>
      <c r="W259" s="221"/>
      <c r="X259" s="221"/>
      <c r="Y259" s="221"/>
      <c r="Z259" s="221"/>
      <c r="AA259" s="221"/>
      <c r="AB259" s="221"/>
      <c r="AC259" s="221"/>
      <c r="AD259" s="221"/>
      <c r="AE259" s="221"/>
      <c r="AF259" s="221"/>
      <c r="AG259" s="221"/>
      <c r="AH259" s="221"/>
      <c r="AI259" s="221"/>
      <c r="AJ259" s="221"/>
      <c r="AK259" s="221"/>
      <c r="AL259" s="221"/>
      <c r="AM259" s="221"/>
      <c r="AN259" s="221"/>
      <c r="AO259" s="221"/>
      <c r="AP259" s="221"/>
      <c r="AQ259" s="221"/>
      <c r="AR259" s="221"/>
      <c r="AS259" s="221"/>
      <c r="AT259" s="221"/>
      <c r="AU259" s="221"/>
      <c r="AV259" s="221"/>
      <c r="AW259" s="221"/>
      <c r="AX259" s="221"/>
      <c r="AY259" s="221"/>
      <c r="AZ259" s="221"/>
      <c r="BA259" s="221"/>
      <c r="BB259" s="221"/>
      <c r="BC259" s="221"/>
      <c r="BD259" s="221"/>
      <c r="BE259" s="221"/>
      <c r="BF259" s="221"/>
      <c r="BG259" s="221"/>
      <c r="BH259" s="221"/>
      <c r="BI259" s="221"/>
      <c r="BJ259" s="221"/>
      <c r="BK259" s="221"/>
      <c r="BL259" s="221"/>
      <c r="BM259" s="221"/>
      <c r="BN259" s="221"/>
      <c r="BO259" s="221"/>
      <c r="BP259" s="221"/>
      <c r="BQ259" s="221"/>
      <c r="BR259" s="221"/>
      <c r="BS259" s="221"/>
      <c r="BT259" s="221"/>
      <c r="BU259" s="221"/>
      <c r="BV259" s="221"/>
      <c r="BW259" s="221"/>
      <c r="BX259" s="221"/>
      <c r="BY259" s="221"/>
      <c r="BZ259" s="221"/>
      <c r="CA259" s="221"/>
      <c r="CB259" s="221"/>
    </row>
    <row r="260" spans="1:80" x14ac:dyDescent="0.25">
      <c r="A260" s="132">
        <v>6810060</v>
      </c>
      <c r="B260" s="133" t="s">
        <v>765</v>
      </c>
      <c r="C260" s="144"/>
      <c r="D260" s="144"/>
      <c r="E260" s="144"/>
      <c r="F260" s="144"/>
      <c r="G260" s="144"/>
      <c r="H260" s="144"/>
      <c r="I260" s="144"/>
      <c r="J260" s="144"/>
      <c r="K260" s="144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/>
      <c r="W260" s="144"/>
      <c r="X260" s="144"/>
      <c r="Y260" s="144"/>
      <c r="Z260" s="144"/>
      <c r="AA260" s="144"/>
      <c r="AB260" s="144"/>
      <c r="AC260" s="144"/>
      <c r="AD260" s="144"/>
      <c r="AE260" s="144"/>
      <c r="AF260" s="144"/>
      <c r="AG260" s="144"/>
      <c r="AH260" s="144"/>
      <c r="AI260" s="144"/>
      <c r="AJ260" s="144"/>
      <c r="AK260" s="144"/>
      <c r="AL260" s="144"/>
      <c r="AM260" s="144"/>
      <c r="AN260" s="144"/>
      <c r="AO260" s="144"/>
      <c r="AP260" s="144"/>
      <c r="AQ260" s="144"/>
      <c r="AR260" s="144"/>
      <c r="AS260" s="144"/>
      <c r="AT260" s="144"/>
      <c r="AU260" s="144"/>
      <c r="AV260" s="144"/>
      <c r="AW260" s="144"/>
      <c r="AX260" s="144"/>
      <c r="AY260" s="144"/>
      <c r="AZ260" s="144"/>
      <c r="BA260" s="144"/>
      <c r="BB260" s="144"/>
      <c r="BC260" s="144"/>
      <c r="BD260" s="144"/>
      <c r="BE260" s="144"/>
      <c r="BF260" s="144"/>
      <c r="BG260" s="144"/>
      <c r="BH260" s="144"/>
      <c r="BI260" s="144"/>
      <c r="BJ260" s="144"/>
      <c r="BK260" s="144"/>
      <c r="BL260" s="144"/>
      <c r="BM260" s="144"/>
      <c r="BN260" s="144"/>
      <c r="BO260" s="144"/>
      <c r="BP260" s="144"/>
      <c r="BQ260" s="144"/>
      <c r="BR260" s="144"/>
      <c r="BS260" s="144"/>
      <c r="BT260" s="144"/>
      <c r="BU260" s="144"/>
      <c r="BV260" s="144"/>
      <c r="BW260" s="144"/>
      <c r="BX260" s="144"/>
      <c r="BY260" s="144"/>
      <c r="BZ260" s="144"/>
      <c r="CA260" s="144"/>
      <c r="CB260" s="144"/>
    </row>
    <row r="261" spans="1:80" x14ac:dyDescent="0.25">
      <c r="A261" s="135" t="s">
        <v>701</v>
      </c>
      <c r="B261" s="91"/>
      <c r="C261" s="91">
        <v>0</v>
      </c>
      <c r="D261" s="91">
        <v>667895.25</v>
      </c>
      <c r="E261" s="91">
        <v>1335790.5</v>
      </c>
      <c r="F261" s="91">
        <v>2003685.75</v>
      </c>
      <c r="G261" s="91">
        <v>2671581</v>
      </c>
      <c r="H261" s="91">
        <v>3339476.25</v>
      </c>
      <c r="I261" s="91">
        <v>4007371.5</v>
      </c>
      <c r="J261" s="91">
        <v>4675266.75</v>
      </c>
      <c r="K261" s="91">
        <v>5343162</v>
      </c>
      <c r="L261" s="91">
        <v>6011057.25</v>
      </c>
      <c r="M261" s="91">
        <v>6678952.5</v>
      </c>
      <c r="N261" s="91">
        <v>7346847.75</v>
      </c>
      <c r="O261" s="172">
        <v>0</v>
      </c>
      <c r="P261" s="91">
        <v>667895.25</v>
      </c>
      <c r="Q261" s="91">
        <v>1335790.5</v>
      </c>
      <c r="R261" s="91">
        <v>2003685.75</v>
      </c>
      <c r="S261" s="91">
        <v>2671581</v>
      </c>
      <c r="T261" s="91">
        <v>3339476.25</v>
      </c>
      <c r="U261" s="91">
        <v>4007371.5</v>
      </c>
      <c r="V261" s="91">
        <v>4675266.75</v>
      </c>
      <c r="W261" s="91">
        <v>5343162</v>
      </c>
      <c r="X261" s="91">
        <v>6011057.25</v>
      </c>
      <c r="Y261" s="91">
        <v>6678952.5</v>
      </c>
      <c r="Z261" s="91">
        <v>7346847.75</v>
      </c>
      <c r="AA261" s="172">
        <v>0</v>
      </c>
      <c r="AB261" s="91">
        <v>1453532.67</v>
      </c>
      <c r="AC261" s="91">
        <v>2907065.34</v>
      </c>
      <c r="AD261" s="91">
        <v>4360598.01</v>
      </c>
      <c r="AE261" s="91">
        <v>5814130.6799999997</v>
      </c>
      <c r="AF261" s="91">
        <v>7267663.3499999996</v>
      </c>
      <c r="AG261" s="91">
        <v>8721196.0199999996</v>
      </c>
      <c r="AH261" s="91">
        <v>10174728.689999999</v>
      </c>
      <c r="AI261" s="91">
        <v>11628261.359999999</v>
      </c>
      <c r="AJ261" s="91">
        <v>13081794.029999999</v>
      </c>
      <c r="AK261" s="91">
        <v>14535326.699999999</v>
      </c>
      <c r="AL261" s="91">
        <v>15988859.369999999</v>
      </c>
      <c r="AM261" s="172">
        <v>0</v>
      </c>
      <c r="AN261" s="91">
        <v>1453532.67</v>
      </c>
      <c r="AO261" s="91">
        <v>2907065.34</v>
      </c>
      <c r="AP261" s="91">
        <v>4360598.01</v>
      </c>
      <c r="AQ261" s="91">
        <v>5814130.6799999997</v>
      </c>
      <c r="AR261" s="91">
        <v>7267663.3499999996</v>
      </c>
      <c r="AS261" s="91">
        <v>8721196.0199999996</v>
      </c>
      <c r="AT261" s="91">
        <v>10174728.689999999</v>
      </c>
      <c r="AU261" s="91">
        <v>11628261.359999999</v>
      </c>
      <c r="AV261" s="91">
        <v>13081794.029999999</v>
      </c>
      <c r="AW261" s="91">
        <v>14535326.699999999</v>
      </c>
      <c r="AX261" s="91">
        <v>15988859.369999999</v>
      </c>
      <c r="AY261" s="172">
        <v>0</v>
      </c>
      <c r="AZ261" s="91">
        <v>1453532.67</v>
      </c>
      <c r="BA261" s="91">
        <v>2907065.34</v>
      </c>
      <c r="BB261" s="91">
        <v>4360598.01</v>
      </c>
      <c r="BC261" s="91">
        <v>5814130.6799999997</v>
      </c>
      <c r="BD261" s="91">
        <v>7267663.3499999996</v>
      </c>
      <c r="BE261" s="91">
        <v>8721196.0199999996</v>
      </c>
      <c r="BF261" s="91">
        <v>10174728.689999999</v>
      </c>
      <c r="BG261" s="91">
        <v>11628261.359999999</v>
      </c>
      <c r="BH261" s="91">
        <v>13081794.029999999</v>
      </c>
      <c r="BI261" s="91">
        <v>14535326.699999999</v>
      </c>
      <c r="BJ261" s="91">
        <v>15988859.369999999</v>
      </c>
      <c r="BK261" s="172">
        <v>0</v>
      </c>
      <c r="BL261" s="91">
        <v>1453532.67</v>
      </c>
      <c r="BM261" s="91">
        <v>2907065.34</v>
      </c>
      <c r="BN261" s="91">
        <v>4360598.01</v>
      </c>
      <c r="BO261" s="91">
        <v>5814130.6799999997</v>
      </c>
      <c r="BP261" s="91">
        <v>7267663.3499999996</v>
      </c>
      <c r="BQ261" s="91">
        <v>8721196.0199999996</v>
      </c>
      <c r="BR261" s="91">
        <v>10174728.689999999</v>
      </c>
      <c r="BS261" s="91">
        <v>11628261.359999999</v>
      </c>
      <c r="BT261" s="91">
        <v>13081794.029999999</v>
      </c>
      <c r="BU261" s="91">
        <v>14535326.699999999</v>
      </c>
      <c r="BV261" s="91">
        <v>15988859.369999999</v>
      </c>
      <c r="BW261" s="91"/>
      <c r="BX261" s="91"/>
      <c r="BY261" s="91"/>
      <c r="BZ261" s="91"/>
      <c r="CA261" s="91"/>
      <c r="CB261" s="91"/>
    </row>
    <row r="262" spans="1:80" x14ac:dyDescent="0.25">
      <c r="A262" s="135" t="s">
        <v>677</v>
      </c>
      <c r="B262" s="91"/>
      <c r="C262" s="91">
        <v>667895.25</v>
      </c>
      <c r="D262" s="91">
        <v>667895.25</v>
      </c>
      <c r="E262" s="91">
        <v>667895.25</v>
      </c>
      <c r="F262" s="91">
        <v>667895.25</v>
      </c>
      <c r="G262" s="91">
        <v>667895.25</v>
      </c>
      <c r="H262" s="91">
        <v>667895.25</v>
      </c>
      <c r="I262" s="91">
        <v>667895.25</v>
      </c>
      <c r="J262" s="91">
        <v>667895.25</v>
      </c>
      <c r="K262" s="91">
        <v>667895.25</v>
      </c>
      <c r="L262" s="91">
        <v>667895.25</v>
      </c>
      <c r="M262" s="91">
        <v>667895.25</v>
      </c>
      <c r="N262" s="91">
        <v>667895.25</v>
      </c>
      <c r="O262" s="91">
        <v>667895.25</v>
      </c>
      <c r="P262" s="91">
        <v>667895.25</v>
      </c>
      <c r="Q262" s="91">
        <v>667895.25</v>
      </c>
      <c r="R262" s="91">
        <v>667895.25</v>
      </c>
      <c r="S262" s="91">
        <v>667895.25</v>
      </c>
      <c r="T262" s="91">
        <v>667895.25</v>
      </c>
      <c r="U262" s="91">
        <v>667895.25</v>
      </c>
      <c r="V262" s="91">
        <v>667895.25</v>
      </c>
      <c r="W262" s="91">
        <v>667895.25</v>
      </c>
      <c r="X262" s="91">
        <v>667895.25</v>
      </c>
      <c r="Y262" s="91">
        <v>667895.25</v>
      </c>
      <c r="Z262" s="91">
        <v>667895.25</v>
      </c>
      <c r="AA262" s="91">
        <v>1453532.67</v>
      </c>
      <c r="AB262" s="91">
        <v>1453532.67</v>
      </c>
      <c r="AC262" s="91">
        <v>1453532.67</v>
      </c>
      <c r="AD262" s="91">
        <v>1453532.67</v>
      </c>
      <c r="AE262" s="91">
        <v>1453532.67</v>
      </c>
      <c r="AF262" s="91">
        <v>1453532.67</v>
      </c>
      <c r="AG262" s="91">
        <v>1453532.67</v>
      </c>
      <c r="AH262" s="91">
        <v>1453532.67</v>
      </c>
      <c r="AI262" s="91">
        <v>1453532.67</v>
      </c>
      <c r="AJ262" s="91">
        <v>1453532.67</v>
      </c>
      <c r="AK262" s="91">
        <v>1453532.67</v>
      </c>
      <c r="AL262" s="91">
        <v>1453532.67</v>
      </c>
      <c r="AM262" s="91">
        <v>1453532.67</v>
      </c>
      <c r="AN262" s="91">
        <v>1453532.67</v>
      </c>
      <c r="AO262" s="91">
        <v>1453532.67</v>
      </c>
      <c r="AP262" s="91">
        <v>1453532.67</v>
      </c>
      <c r="AQ262" s="91">
        <v>1453532.67</v>
      </c>
      <c r="AR262" s="91">
        <v>1453532.67</v>
      </c>
      <c r="AS262" s="91">
        <v>1453532.67</v>
      </c>
      <c r="AT262" s="91">
        <v>1453532.67</v>
      </c>
      <c r="AU262" s="91">
        <v>1453532.67</v>
      </c>
      <c r="AV262" s="91">
        <v>1453532.67</v>
      </c>
      <c r="AW262" s="91">
        <v>1453532.67</v>
      </c>
      <c r="AX262" s="91">
        <v>1453532.67</v>
      </c>
      <c r="AY262" s="91">
        <v>1453532.67</v>
      </c>
      <c r="AZ262" s="91">
        <v>1453532.67</v>
      </c>
      <c r="BA262" s="91">
        <v>1453532.67</v>
      </c>
      <c r="BB262" s="91">
        <v>1453532.67</v>
      </c>
      <c r="BC262" s="91">
        <v>1453532.67</v>
      </c>
      <c r="BD262" s="91">
        <v>1453532.67</v>
      </c>
      <c r="BE262" s="91">
        <v>1453532.67</v>
      </c>
      <c r="BF262" s="91">
        <v>1453532.67</v>
      </c>
      <c r="BG262" s="91">
        <v>1453532.67</v>
      </c>
      <c r="BH262" s="91">
        <v>1453532.67</v>
      </c>
      <c r="BI262" s="91">
        <v>1453532.67</v>
      </c>
      <c r="BJ262" s="91">
        <v>1453532.67</v>
      </c>
      <c r="BK262" s="91">
        <v>1453532.67</v>
      </c>
      <c r="BL262" s="91">
        <v>1453532.67</v>
      </c>
      <c r="BM262" s="91">
        <v>1453532.67</v>
      </c>
      <c r="BN262" s="91">
        <v>1453532.67</v>
      </c>
      <c r="BO262" s="91">
        <v>1453532.67</v>
      </c>
      <c r="BP262" s="91">
        <v>1453532.67</v>
      </c>
      <c r="BQ262" s="91">
        <v>1453532.67</v>
      </c>
      <c r="BR262" s="91">
        <v>1453532.67</v>
      </c>
      <c r="BS262" s="91">
        <v>1453532.67</v>
      </c>
      <c r="BT262" s="91">
        <v>1453532.67</v>
      </c>
      <c r="BU262" s="91">
        <v>1453532.67</v>
      </c>
      <c r="BV262" s="91">
        <v>1453532.67</v>
      </c>
      <c r="BW262" s="91">
        <v>8014743</v>
      </c>
      <c r="BX262" s="91">
        <v>8014743</v>
      </c>
      <c r="BY262" s="91">
        <v>17442392.039999999</v>
      </c>
      <c r="BZ262" s="91">
        <v>17442392.039999999</v>
      </c>
      <c r="CA262" s="91">
        <v>17442392.039999999</v>
      </c>
      <c r="CB262" s="91">
        <v>17442392.039999999</v>
      </c>
    </row>
    <row r="263" spans="1:80" x14ac:dyDescent="0.25">
      <c r="A263" s="136" t="s">
        <v>641</v>
      </c>
      <c r="B263" s="174"/>
      <c r="C263" s="174"/>
      <c r="D263" s="174"/>
      <c r="E263" s="174"/>
      <c r="F263" s="174"/>
      <c r="G263" s="174"/>
      <c r="H263" s="174"/>
      <c r="I263" s="174"/>
      <c r="J263" s="174"/>
      <c r="K263" s="174"/>
      <c r="L263" s="174"/>
      <c r="M263" s="174"/>
      <c r="N263" s="174"/>
      <c r="O263" s="174"/>
      <c r="P263" s="174"/>
      <c r="Q263" s="174"/>
      <c r="R263" s="174"/>
      <c r="S263" s="174"/>
      <c r="T263" s="174"/>
      <c r="U263" s="174"/>
      <c r="V263" s="174"/>
      <c r="W263" s="174"/>
      <c r="X263" s="174"/>
      <c r="Y263" s="174"/>
      <c r="Z263" s="174"/>
      <c r="AA263" s="174"/>
      <c r="AB263" s="174"/>
      <c r="AC263" s="174"/>
      <c r="AD263" s="174"/>
      <c r="AE263" s="174"/>
      <c r="AF263" s="174"/>
      <c r="AG263" s="174"/>
      <c r="AH263" s="174"/>
      <c r="AI263" s="174"/>
      <c r="AJ263" s="174"/>
      <c r="AK263" s="174"/>
      <c r="AL263" s="174"/>
      <c r="AM263" s="174"/>
      <c r="AN263" s="174"/>
      <c r="AO263" s="174"/>
      <c r="AP263" s="174"/>
      <c r="AQ263" s="174"/>
      <c r="AR263" s="174"/>
      <c r="AS263" s="174"/>
      <c r="AT263" s="174"/>
      <c r="AU263" s="174"/>
      <c r="AV263" s="174"/>
      <c r="AW263" s="174"/>
      <c r="AX263" s="174"/>
      <c r="AY263" s="174"/>
      <c r="AZ263" s="174"/>
      <c r="BA263" s="174"/>
      <c r="BB263" s="174"/>
      <c r="BC263" s="174"/>
      <c r="BD263" s="174"/>
      <c r="BE263" s="174"/>
      <c r="BF263" s="174"/>
      <c r="BG263" s="174"/>
      <c r="BH263" s="174"/>
      <c r="BI263" s="174"/>
      <c r="BJ263" s="174"/>
      <c r="BK263" s="174"/>
      <c r="BL263" s="174"/>
      <c r="BM263" s="174"/>
      <c r="BN263" s="174"/>
      <c r="BO263" s="174"/>
      <c r="BP263" s="174"/>
      <c r="BQ263" s="174"/>
      <c r="BR263" s="174"/>
      <c r="BS263" s="174"/>
      <c r="BT263" s="174"/>
      <c r="BU263" s="174"/>
      <c r="BV263" s="174"/>
      <c r="BW263" s="91">
        <v>0</v>
      </c>
      <c r="BX263" s="91">
        <v>0</v>
      </c>
      <c r="BY263" s="91">
        <v>0</v>
      </c>
      <c r="BZ263" s="91">
        <v>0</v>
      </c>
      <c r="CA263" s="91">
        <v>0</v>
      </c>
      <c r="CB263" s="91">
        <v>0</v>
      </c>
    </row>
    <row r="264" spans="1:80" x14ac:dyDescent="0.25">
      <c r="A264" s="135" t="s">
        <v>314</v>
      </c>
      <c r="B264" s="173"/>
      <c r="C264" s="140">
        <v>667895.25</v>
      </c>
      <c r="D264" s="140">
        <v>1335790.5</v>
      </c>
      <c r="E264" s="140">
        <v>2003685.75</v>
      </c>
      <c r="F264" s="140">
        <v>2671581</v>
      </c>
      <c r="G264" s="140">
        <v>3339476.25</v>
      </c>
      <c r="H264" s="140">
        <v>4007371.5</v>
      </c>
      <c r="I264" s="140">
        <v>4675266.75</v>
      </c>
      <c r="J264" s="140">
        <v>5343162</v>
      </c>
      <c r="K264" s="140">
        <v>6011057.25</v>
      </c>
      <c r="L264" s="140">
        <v>6678952.5</v>
      </c>
      <c r="M264" s="140">
        <v>7346847.75</v>
      </c>
      <c r="N264" s="140">
        <v>8014743</v>
      </c>
      <c r="O264" s="140">
        <v>667895.25</v>
      </c>
      <c r="P264" s="140">
        <v>1335790.5</v>
      </c>
      <c r="Q264" s="140">
        <v>2003685.75</v>
      </c>
      <c r="R264" s="140">
        <v>2671581</v>
      </c>
      <c r="S264" s="140">
        <v>3339476.25</v>
      </c>
      <c r="T264" s="140">
        <v>4007371.5</v>
      </c>
      <c r="U264" s="140">
        <v>4675266.75</v>
      </c>
      <c r="V264" s="140">
        <v>5343162</v>
      </c>
      <c r="W264" s="140">
        <v>6011057.25</v>
      </c>
      <c r="X264" s="140">
        <v>6678952.5</v>
      </c>
      <c r="Y264" s="140">
        <v>7346847.75</v>
      </c>
      <c r="Z264" s="140">
        <v>8014743</v>
      </c>
      <c r="AA264" s="140">
        <v>1453532.67</v>
      </c>
      <c r="AB264" s="140">
        <v>2907065.34</v>
      </c>
      <c r="AC264" s="140">
        <v>4360598.01</v>
      </c>
      <c r="AD264" s="140">
        <v>5814130.6799999997</v>
      </c>
      <c r="AE264" s="140">
        <v>7267663.3499999996</v>
      </c>
      <c r="AF264" s="140">
        <v>8721196.0199999996</v>
      </c>
      <c r="AG264" s="140">
        <v>10174728.689999999</v>
      </c>
      <c r="AH264" s="140">
        <v>11628261.359999999</v>
      </c>
      <c r="AI264" s="140">
        <v>13081794.029999999</v>
      </c>
      <c r="AJ264" s="140">
        <v>14535326.699999999</v>
      </c>
      <c r="AK264" s="140">
        <v>15988859.369999999</v>
      </c>
      <c r="AL264" s="140">
        <v>17442392.039999999</v>
      </c>
      <c r="AM264" s="140">
        <v>1453532.67</v>
      </c>
      <c r="AN264" s="140">
        <v>2907065.34</v>
      </c>
      <c r="AO264" s="140">
        <v>4360598.01</v>
      </c>
      <c r="AP264" s="140">
        <v>5814130.6799999997</v>
      </c>
      <c r="AQ264" s="140">
        <v>7267663.3499999996</v>
      </c>
      <c r="AR264" s="140">
        <v>8721196.0199999996</v>
      </c>
      <c r="AS264" s="140">
        <v>10174728.689999999</v>
      </c>
      <c r="AT264" s="140">
        <v>11628261.359999999</v>
      </c>
      <c r="AU264" s="140">
        <v>13081794.029999999</v>
      </c>
      <c r="AV264" s="140">
        <v>14535326.699999999</v>
      </c>
      <c r="AW264" s="140">
        <v>15988859.369999999</v>
      </c>
      <c r="AX264" s="140">
        <v>17442392.039999999</v>
      </c>
      <c r="AY264" s="140">
        <v>1453532.67</v>
      </c>
      <c r="AZ264" s="140">
        <v>2907065.34</v>
      </c>
      <c r="BA264" s="140">
        <v>4360598.01</v>
      </c>
      <c r="BB264" s="140">
        <v>5814130.6799999997</v>
      </c>
      <c r="BC264" s="140">
        <v>7267663.3499999996</v>
      </c>
      <c r="BD264" s="140">
        <v>8721196.0199999996</v>
      </c>
      <c r="BE264" s="140">
        <v>10174728.689999999</v>
      </c>
      <c r="BF264" s="140">
        <v>11628261.359999999</v>
      </c>
      <c r="BG264" s="140">
        <v>13081794.029999999</v>
      </c>
      <c r="BH264" s="140">
        <v>14535326.699999999</v>
      </c>
      <c r="BI264" s="140">
        <v>15988859.369999999</v>
      </c>
      <c r="BJ264" s="140">
        <v>17442392.039999999</v>
      </c>
      <c r="BK264" s="140">
        <v>1453532.67</v>
      </c>
      <c r="BL264" s="140">
        <v>2907065.34</v>
      </c>
      <c r="BM264" s="140">
        <v>4360598.01</v>
      </c>
      <c r="BN264" s="140">
        <v>5814130.6799999997</v>
      </c>
      <c r="BO264" s="140">
        <v>7267663.3499999996</v>
      </c>
      <c r="BP264" s="140">
        <v>8721196.0199999996</v>
      </c>
      <c r="BQ264" s="140">
        <v>10174728.689999999</v>
      </c>
      <c r="BR264" s="140">
        <v>11628261.359999999</v>
      </c>
      <c r="BS264" s="140">
        <v>13081794.029999999</v>
      </c>
      <c r="BT264" s="140">
        <v>14535326.699999999</v>
      </c>
      <c r="BU264" s="140">
        <v>15988859.369999999</v>
      </c>
      <c r="BV264" s="140">
        <v>17442392.039999999</v>
      </c>
      <c r="BW264" s="140">
        <v>8014743</v>
      </c>
      <c r="BX264" s="140">
        <v>8014743</v>
      </c>
      <c r="BY264" s="140">
        <v>17442392.039999999</v>
      </c>
      <c r="BZ264" s="140">
        <v>17442392.039999999</v>
      </c>
      <c r="CA264" s="140">
        <v>17442392.039999999</v>
      </c>
      <c r="CB264" s="140">
        <v>17442392.039999999</v>
      </c>
    </row>
    <row r="265" spans="1:80" x14ac:dyDescent="0.25">
      <c r="A265" s="135" t="s">
        <v>703</v>
      </c>
      <c r="B265" s="91"/>
      <c r="C265" s="91">
        <v>0</v>
      </c>
      <c r="D265" s="91">
        <v>0</v>
      </c>
      <c r="E265" s="91">
        <v>0</v>
      </c>
      <c r="F265" s="91">
        <v>0</v>
      </c>
      <c r="G265" s="91">
        <v>0</v>
      </c>
      <c r="H265" s="91">
        <v>0</v>
      </c>
      <c r="I265" s="91">
        <v>0</v>
      </c>
      <c r="J265" s="91">
        <v>0</v>
      </c>
      <c r="K265" s="91">
        <v>0</v>
      </c>
      <c r="L265" s="91">
        <v>0</v>
      </c>
      <c r="M265" s="91">
        <v>0</v>
      </c>
      <c r="N265" s="91">
        <v>0</v>
      </c>
      <c r="O265" s="91">
        <v>0</v>
      </c>
      <c r="P265" s="91">
        <v>0</v>
      </c>
      <c r="Q265" s="91">
        <v>0</v>
      </c>
      <c r="R265" s="91">
        <v>0</v>
      </c>
      <c r="S265" s="91">
        <v>0</v>
      </c>
      <c r="T265" s="91">
        <v>0</v>
      </c>
      <c r="U265" s="91">
        <v>0</v>
      </c>
      <c r="V265" s="91">
        <v>0</v>
      </c>
      <c r="W265" s="91">
        <v>0</v>
      </c>
      <c r="X265" s="91">
        <v>0</v>
      </c>
      <c r="Y265" s="91">
        <v>0</v>
      </c>
      <c r="Z265" s="91">
        <v>0</v>
      </c>
      <c r="AA265" s="91">
        <v>0</v>
      </c>
      <c r="AB265" s="91">
        <v>0</v>
      </c>
      <c r="AC265" s="91">
        <v>0</v>
      </c>
      <c r="AD265" s="91">
        <v>0</v>
      </c>
      <c r="AE265" s="91">
        <v>0</v>
      </c>
      <c r="AF265" s="91">
        <v>0</v>
      </c>
      <c r="AG265" s="91">
        <v>0</v>
      </c>
      <c r="AH265" s="91">
        <v>0</v>
      </c>
      <c r="AI265" s="91">
        <v>0</v>
      </c>
      <c r="AJ265" s="91">
        <v>0</v>
      </c>
      <c r="AK265" s="91">
        <v>0</v>
      </c>
      <c r="AL265" s="91">
        <v>0</v>
      </c>
      <c r="AM265" s="91">
        <v>0</v>
      </c>
      <c r="AN265" s="91">
        <v>0</v>
      </c>
      <c r="AO265" s="91">
        <v>0</v>
      </c>
      <c r="AP265" s="91">
        <v>0</v>
      </c>
      <c r="AQ265" s="91">
        <v>0</v>
      </c>
      <c r="AR265" s="91">
        <v>0</v>
      </c>
      <c r="AS265" s="91">
        <v>0</v>
      </c>
      <c r="AT265" s="91">
        <v>0</v>
      </c>
      <c r="AU265" s="91">
        <v>0</v>
      </c>
      <c r="AV265" s="91">
        <v>0</v>
      </c>
      <c r="AW265" s="91">
        <v>0</v>
      </c>
      <c r="AX265" s="91">
        <v>0</v>
      </c>
      <c r="AY265" s="91">
        <v>0</v>
      </c>
      <c r="AZ265" s="91">
        <v>0</v>
      </c>
      <c r="BA265" s="91">
        <v>0</v>
      </c>
      <c r="BB265" s="91">
        <v>0</v>
      </c>
      <c r="BC265" s="91">
        <v>0</v>
      </c>
      <c r="BD265" s="91">
        <v>0</v>
      </c>
      <c r="BE265" s="91">
        <v>0</v>
      </c>
      <c r="BF265" s="91">
        <v>0</v>
      </c>
      <c r="BG265" s="91">
        <v>0</v>
      </c>
      <c r="BH265" s="91">
        <v>0</v>
      </c>
      <c r="BI265" s="91">
        <v>0</v>
      </c>
      <c r="BJ265" s="91">
        <v>0</v>
      </c>
      <c r="BK265" s="91">
        <v>0</v>
      </c>
      <c r="BL265" s="91">
        <v>0</v>
      </c>
      <c r="BM265" s="91">
        <v>0</v>
      </c>
      <c r="BN265" s="91">
        <v>0</v>
      </c>
      <c r="BO265" s="91">
        <v>0</v>
      </c>
      <c r="BP265" s="91">
        <v>0</v>
      </c>
      <c r="BQ265" s="91">
        <v>0</v>
      </c>
      <c r="BR265" s="91">
        <v>0</v>
      </c>
      <c r="BS265" s="91">
        <v>0</v>
      </c>
      <c r="BT265" s="91">
        <v>0</v>
      </c>
      <c r="BU265" s="91">
        <v>0</v>
      </c>
      <c r="BV265" s="91">
        <v>0</v>
      </c>
      <c r="BW265" s="91"/>
      <c r="BX265" s="91"/>
      <c r="BY265" s="91"/>
      <c r="BZ265" s="91"/>
      <c r="CA265" s="91"/>
      <c r="CB265" s="91"/>
    </row>
    <row r="266" spans="1:80" x14ac:dyDescent="0.25">
      <c r="A266" s="135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  <c r="AB266" s="91"/>
      <c r="AC266" s="91"/>
      <c r="AD266" s="91"/>
      <c r="AE266" s="91"/>
      <c r="AF266" s="91"/>
      <c r="AG266" s="91"/>
      <c r="AH266" s="91"/>
      <c r="AI266" s="91"/>
      <c r="AJ266" s="91"/>
      <c r="AK266" s="91"/>
      <c r="AL266" s="91"/>
      <c r="AM266" s="91"/>
      <c r="AN266" s="91"/>
      <c r="AO266" s="91"/>
      <c r="AP266" s="91"/>
      <c r="AQ266" s="91"/>
      <c r="AR266" s="91"/>
      <c r="AS266" s="91"/>
      <c r="AT266" s="91"/>
      <c r="AU266" s="91"/>
      <c r="AV266" s="91"/>
      <c r="AW266" s="91"/>
      <c r="AX266" s="91"/>
      <c r="AY266" s="91"/>
      <c r="AZ266" s="91"/>
      <c r="BA266" s="91"/>
      <c r="BB266" s="91"/>
      <c r="BC266" s="91"/>
      <c r="BD266" s="91"/>
      <c r="BE266" s="91"/>
      <c r="BF266" s="91"/>
      <c r="BG266" s="91"/>
      <c r="BH266" s="91"/>
      <c r="BI266" s="91"/>
      <c r="BJ266" s="91"/>
      <c r="BK266" s="91"/>
      <c r="BL266" s="91"/>
      <c r="BM266" s="91"/>
      <c r="BN266" s="91"/>
      <c r="BO266" s="91"/>
      <c r="BP266" s="91"/>
      <c r="BQ266" s="91"/>
      <c r="BR266" s="91"/>
      <c r="BS266" s="91"/>
      <c r="BT266" s="91"/>
      <c r="BU266" s="91"/>
      <c r="BV266" s="91"/>
      <c r="BW266" s="91"/>
      <c r="BX266" s="91"/>
      <c r="BY266" s="91"/>
      <c r="BZ266" s="91"/>
      <c r="CA266" s="91"/>
      <c r="CB266" s="91"/>
    </row>
    <row r="267" spans="1:80" x14ac:dyDescent="0.25">
      <c r="A267" s="132">
        <v>6810090</v>
      </c>
      <c r="B267" s="133" t="s">
        <v>766</v>
      </c>
      <c r="C267" s="144"/>
      <c r="D267" s="144"/>
      <c r="E267" s="144"/>
      <c r="F267" s="144"/>
      <c r="G267" s="144"/>
      <c r="H267" s="144"/>
      <c r="I267" s="144"/>
      <c r="J267" s="144"/>
      <c r="K267" s="144"/>
      <c r="L267" s="144"/>
      <c r="M267" s="144"/>
      <c r="N267" s="144"/>
      <c r="O267" s="144"/>
      <c r="P267" s="144"/>
      <c r="Q267" s="144"/>
      <c r="R267" s="144"/>
      <c r="S267" s="144"/>
      <c r="T267" s="144"/>
      <c r="U267" s="144"/>
      <c r="V267" s="144"/>
      <c r="W267" s="144"/>
      <c r="X267" s="144"/>
      <c r="Y267" s="144"/>
      <c r="Z267" s="144"/>
      <c r="AA267" s="144"/>
      <c r="AB267" s="144"/>
      <c r="AC267" s="144"/>
      <c r="AD267" s="144"/>
      <c r="AE267" s="144"/>
      <c r="AF267" s="144"/>
      <c r="AG267" s="144"/>
      <c r="AH267" s="144"/>
      <c r="AI267" s="144"/>
      <c r="AJ267" s="144"/>
      <c r="AK267" s="144"/>
      <c r="AL267" s="144"/>
      <c r="AM267" s="144"/>
      <c r="AN267" s="144"/>
      <c r="AO267" s="144"/>
      <c r="AP267" s="144"/>
      <c r="AQ267" s="144"/>
      <c r="AR267" s="144"/>
      <c r="AS267" s="144"/>
      <c r="AT267" s="144"/>
      <c r="AU267" s="144"/>
      <c r="AV267" s="144"/>
      <c r="AW267" s="144"/>
      <c r="AX267" s="144"/>
      <c r="AY267" s="144"/>
      <c r="AZ267" s="144"/>
      <c r="BA267" s="144"/>
      <c r="BB267" s="144"/>
      <c r="BC267" s="144"/>
      <c r="BD267" s="144"/>
      <c r="BE267" s="144"/>
      <c r="BF267" s="144"/>
      <c r="BG267" s="144"/>
      <c r="BH267" s="144"/>
      <c r="BI267" s="144"/>
      <c r="BJ267" s="144"/>
      <c r="BK267" s="144"/>
      <c r="BL267" s="144"/>
      <c r="BM267" s="144"/>
      <c r="BN267" s="144"/>
      <c r="BO267" s="144"/>
      <c r="BP267" s="144"/>
      <c r="BQ267" s="144"/>
      <c r="BR267" s="144"/>
      <c r="BS267" s="144"/>
      <c r="BT267" s="144"/>
      <c r="BU267" s="144"/>
      <c r="BV267" s="144"/>
      <c r="BW267" s="144"/>
      <c r="BX267" s="144"/>
      <c r="BY267" s="144"/>
      <c r="BZ267" s="144"/>
      <c r="CA267" s="144"/>
      <c r="CB267" s="144"/>
    </row>
    <row r="268" spans="1:80" x14ac:dyDescent="0.25">
      <c r="A268" s="135" t="s">
        <v>701</v>
      </c>
      <c r="B268" s="91"/>
      <c r="C268" s="91">
        <v>0</v>
      </c>
      <c r="D268" s="91">
        <v>131566.32</v>
      </c>
      <c r="E268" s="91">
        <v>262514.01</v>
      </c>
      <c r="F268" s="91">
        <v>413983.32</v>
      </c>
      <c r="G268" s="91">
        <v>593124.86</v>
      </c>
      <c r="H268" s="91">
        <v>783631.31</v>
      </c>
      <c r="I268" s="91">
        <v>983961.23</v>
      </c>
      <c r="J268" s="91">
        <v>1198838.1100000001</v>
      </c>
      <c r="K268" s="91">
        <v>1426727.51</v>
      </c>
      <c r="L268" s="91">
        <v>1716279.97</v>
      </c>
      <c r="M268" s="91">
        <v>2016390</v>
      </c>
      <c r="N268" s="91">
        <v>2375435.73</v>
      </c>
      <c r="O268" s="172">
        <v>0</v>
      </c>
      <c r="P268" s="91">
        <v>410360.79</v>
      </c>
      <c r="Q268" s="91">
        <v>846160.93</v>
      </c>
      <c r="R268" s="91">
        <v>1327424.94</v>
      </c>
      <c r="S268" s="91">
        <v>1922775.38</v>
      </c>
      <c r="T268" s="91">
        <v>2607485.06</v>
      </c>
      <c r="U268" s="91">
        <v>3339916.21</v>
      </c>
      <c r="V268" s="91">
        <v>4113083.56</v>
      </c>
      <c r="W268" s="91">
        <v>4909468.6500000004</v>
      </c>
      <c r="X268" s="91">
        <v>5756371.6799999997</v>
      </c>
      <c r="Y268" s="91">
        <v>6629290.2400000002</v>
      </c>
      <c r="Z268" s="91">
        <v>7520319.2300000004</v>
      </c>
      <c r="AA268" s="172">
        <v>0</v>
      </c>
      <c r="AB268" s="91">
        <v>1294745.42</v>
      </c>
      <c r="AC268" s="91">
        <v>2633882.59</v>
      </c>
      <c r="AD268" s="91">
        <v>4018506.25</v>
      </c>
      <c r="AE268" s="91">
        <v>5457127.6100000003</v>
      </c>
      <c r="AF268" s="91">
        <v>6945022.1100000003</v>
      </c>
      <c r="AG268" s="91">
        <v>8470023.0299999993</v>
      </c>
      <c r="AH268" s="91">
        <v>10042341.52</v>
      </c>
      <c r="AI268" s="91">
        <v>11658443.039999999</v>
      </c>
      <c r="AJ268" s="91">
        <v>13318078.449999999</v>
      </c>
      <c r="AK268" s="91">
        <v>15022877.27</v>
      </c>
      <c r="AL268" s="91">
        <v>16767014.66</v>
      </c>
      <c r="AM268" s="172">
        <v>0</v>
      </c>
      <c r="AN268" s="91">
        <v>1804328.85</v>
      </c>
      <c r="AO268" s="91">
        <v>3608657.7</v>
      </c>
      <c r="AP268" s="91">
        <v>5412986.5499999998</v>
      </c>
      <c r="AQ268" s="91">
        <v>7217315.4000000004</v>
      </c>
      <c r="AR268" s="91">
        <v>9021644.25</v>
      </c>
      <c r="AS268" s="91">
        <v>10825973.1</v>
      </c>
      <c r="AT268" s="91">
        <v>12630301.949999999</v>
      </c>
      <c r="AU268" s="91">
        <v>14434630.800000001</v>
      </c>
      <c r="AV268" s="91">
        <v>16238959.65</v>
      </c>
      <c r="AW268" s="91">
        <v>18043288.5</v>
      </c>
      <c r="AX268" s="91">
        <v>19847617.350000001</v>
      </c>
      <c r="AY268" s="172">
        <v>0</v>
      </c>
      <c r="AZ268" s="91">
        <v>1804328.85</v>
      </c>
      <c r="BA268" s="91">
        <v>3608657.7</v>
      </c>
      <c r="BB268" s="91">
        <v>5412986.5499999998</v>
      </c>
      <c r="BC268" s="91">
        <v>7217315.4000000004</v>
      </c>
      <c r="BD268" s="91">
        <v>9021644.25</v>
      </c>
      <c r="BE268" s="91">
        <v>10825973.1</v>
      </c>
      <c r="BF268" s="91">
        <v>12630301.949999999</v>
      </c>
      <c r="BG268" s="91">
        <v>14434630.800000001</v>
      </c>
      <c r="BH268" s="91">
        <v>16238959.65</v>
      </c>
      <c r="BI268" s="91">
        <v>18043288.5</v>
      </c>
      <c r="BJ268" s="91">
        <v>19847617.350000001</v>
      </c>
      <c r="BK268" s="172">
        <v>0</v>
      </c>
      <c r="BL268" s="91">
        <v>1804328.85</v>
      </c>
      <c r="BM268" s="91">
        <v>3608657.7</v>
      </c>
      <c r="BN268" s="91">
        <v>5412986.5499999998</v>
      </c>
      <c r="BO268" s="91">
        <v>7217315.4000000004</v>
      </c>
      <c r="BP268" s="91">
        <v>9021644.25</v>
      </c>
      <c r="BQ268" s="91">
        <v>10825973.1</v>
      </c>
      <c r="BR268" s="91">
        <v>12630301.949999999</v>
      </c>
      <c r="BS268" s="91">
        <v>14434630.800000001</v>
      </c>
      <c r="BT268" s="91">
        <v>16238959.65</v>
      </c>
      <c r="BU268" s="91">
        <v>18043288.5</v>
      </c>
      <c r="BV268" s="91">
        <v>19847617.350000001</v>
      </c>
      <c r="BW268" s="91"/>
      <c r="BX268" s="91"/>
      <c r="BY268" s="91"/>
      <c r="BZ268" s="91"/>
      <c r="CA268" s="91"/>
      <c r="CB268" s="91"/>
    </row>
    <row r="269" spans="1:80" x14ac:dyDescent="0.25">
      <c r="A269" s="135" t="s">
        <v>677</v>
      </c>
      <c r="B269" s="91"/>
      <c r="C269" s="91">
        <v>131566.32</v>
      </c>
      <c r="D269" s="91">
        <v>130947.68999999999</v>
      </c>
      <c r="E269" s="91">
        <v>151469.31</v>
      </c>
      <c r="F269" s="91">
        <v>179141.54</v>
      </c>
      <c r="G269" s="91">
        <v>190506.45</v>
      </c>
      <c r="H269" s="91">
        <v>200329.92</v>
      </c>
      <c r="I269" s="91">
        <v>214876.88</v>
      </c>
      <c r="J269" s="91">
        <v>227889.40000000002</v>
      </c>
      <c r="K269" s="91">
        <v>289552.45999999996</v>
      </c>
      <c r="L269" s="91">
        <v>300110.03000000003</v>
      </c>
      <c r="M269" s="91">
        <v>359045.73</v>
      </c>
      <c r="N269" s="91">
        <v>375621.55000000005</v>
      </c>
      <c r="O269" s="91">
        <v>410360.79</v>
      </c>
      <c r="P269" s="91">
        <v>435800.14</v>
      </c>
      <c r="Q269" s="91">
        <v>481264.01</v>
      </c>
      <c r="R269" s="91">
        <v>595350.43999999994</v>
      </c>
      <c r="S269" s="91">
        <v>684709.68</v>
      </c>
      <c r="T269" s="91">
        <v>732431.15</v>
      </c>
      <c r="U269" s="91">
        <v>773167.35</v>
      </c>
      <c r="V269" s="91">
        <v>796385.09</v>
      </c>
      <c r="W269" s="91">
        <v>846903.03</v>
      </c>
      <c r="X269" s="91">
        <v>872918.56</v>
      </c>
      <c r="Y269" s="91">
        <v>891028.99</v>
      </c>
      <c r="Z269" s="91">
        <v>918567.61</v>
      </c>
      <c r="AA269" s="91">
        <v>1294745.42</v>
      </c>
      <c r="AB269" s="91">
        <v>1339137.17</v>
      </c>
      <c r="AC269" s="91">
        <v>1384623.66</v>
      </c>
      <c r="AD269" s="91">
        <v>1438621.36</v>
      </c>
      <c r="AE269" s="91">
        <v>1487894.5</v>
      </c>
      <c r="AF269" s="91">
        <v>1525000.92</v>
      </c>
      <c r="AG269" s="91">
        <v>1572318.49</v>
      </c>
      <c r="AH269" s="91">
        <v>1616101.52</v>
      </c>
      <c r="AI269" s="91">
        <v>1659635.41</v>
      </c>
      <c r="AJ269" s="91">
        <v>1704798.82</v>
      </c>
      <c r="AK269" s="91">
        <v>1744137.39</v>
      </c>
      <c r="AL269" s="91">
        <v>1791274.46</v>
      </c>
      <c r="AM269" s="91">
        <v>1804328.85</v>
      </c>
      <c r="AN269" s="91">
        <v>1804328.85</v>
      </c>
      <c r="AO269" s="91">
        <v>1804328.85</v>
      </c>
      <c r="AP269" s="91">
        <v>1804328.85</v>
      </c>
      <c r="AQ269" s="91">
        <v>1804328.85</v>
      </c>
      <c r="AR269" s="91">
        <v>1804328.85</v>
      </c>
      <c r="AS269" s="91">
        <v>1804328.85</v>
      </c>
      <c r="AT269" s="91">
        <v>1804328.85</v>
      </c>
      <c r="AU269" s="91">
        <v>1804328.85</v>
      </c>
      <c r="AV269" s="91">
        <v>1804328.85</v>
      </c>
      <c r="AW269" s="91">
        <v>1804328.85</v>
      </c>
      <c r="AX269" s="91">
        <v>1804328.85</v>
      </c>
      <c r="AY269" s="91">
        <v>1804328.85</v>
      </c>
      <c r="AZ269" s="91">
        <v>1804328.85</v>
      </c>
      <c r="BA269" s="91">
        <v>1804328.85</v>
      </c>
      <c r="BB269" s="91">
        <v>1804328.85</v>
      </c>
      <c r="BC269" s="91">
        <v>1804328.85</v>
      </c>
      <c r="BD269" s="91">
        <v>1804328.85</v>
      </c>
      <c r="BE269" s="91">
        <v>1804328.85</v>
      </c>
      <c r="BF269" s="91">
        <v>1804328.85</v>
      </c>
      <c r="BG269" s="91">
        <v>1804328.85</v>
      </c>
      <c r="BH269" s="91">
        <v>1804328.85</v>
      </c>
      <c r="BI269" s="91">
        <v>1804328.85</v>
      </c>
      <c r="BJ269" s="91">
        <v>1804328.85</v>
      </c>
      <c r="BK269" s="91">
        <v>1804328.85</v>
      </c>
      <c r="BL269" s="91">
        <v>1804328.85</v>
      </c>
      <c r="BM269" s="91">
        <v>1804328.85</v>
      </c>
      <c r="BN269" s="91">
        <v>1804328.85</v>
      </c>
      <c r="BO269" s="91">
        <v>1804328.85</v>
      </c>
      <c r="BP269" s="91">
        <v>1804328.85</v>
      </c>
      <c r="BQ269" s="91">
        <v>1804328.85</v>
      </c>
      <c r="BR269" s="91">
        <v>1804328.85</v>
      </c>
      <c r="BS269" s="91">
        <v>1804328.85</v>
      </c>
      <c r="BT269" s="91">
        <v>1804328.85</v>
      </c>
      <c r="BU269" s="91">
        <v>1804328.85</v>
      </c>
      <c r="BV269" s="91">
        <v>1804328.85</v>
      </c>
      <c r="BW269" s="91">
        <v>2751057.2800000003</v>
      </c>
      <c r="BX269" s="91">
        <v>8438886.8399999999</v>
      </c>
      <c r="BY269" s="91">
        <v>18558289.120000001</v>
      </c>
      <c r="BZ269" s="91">
        <v>21651946.200000003</v>
      </c>
      <c r="CA269" s="91">
        <v>21651946.200000003</v>
      </c>
      <c r="CB269" s="91">
        <v>21651946.200000003</v>
      </c>
    </row>
    <row r="270" spans="1:80" x14ac:dyDescent="0.25">
      <c r="A270" s="136" t="s">
        <v>761</v>
      </c>
      <c r="B270" s="137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  <c r="AA270" s="91"/>
      <c r="AB270" s="91"/>
      <c r="AC270" s="91"/>
      <c r="AD270" s="91"/>
      <c r="AE270" s="91"/>
      <c r="AF270" s="91"/>
      <c r="AG270" s="91"/>
      <c r="AH270" s="91"/>
      <c r="AI270" s="91"/>
      <c r="AJ270" s="91"/>
      <c r="AK270" s="91"/>
      <c r="AL270" s="91"/>
      <c r="AM270" s="91"/>
      <c r="AN270" s="91"/>
      <c r="AO270" s="91"/>
      <c r="AP270" s="91"/>
      <c r="AQ270" s="91"/>
      <c r="AR270" s="91"/>
      <c r="AS270" s="91"/>
      <c r="AT270" s="91"/>
      <c r="AU270" s="91"/>
      <c r="AV270" s="91"/>
      <c r="AW270" s="91"/>
      <c r="AX270" s="91"/>
      <c r="AY270" s="91"/>
      <c r="AZ270" s="91"/>
      <c r="BA270" s="91"/>
      <c r="BB270" s="91"/>
      <c r="BC270" s="91"/>
      <c r="BD270" s="91"/>
      <c r="BE270" s="91"/>
      <c r="BF270" s="91"/>
      <c r="BG270" s="91"/>
      <c r="BH270" s="91"/>
      <c r="BI270" s="91"/>
      <c r="BJ270" s="91"/>
      <c r="BK270" s="91"/>
      <c r="BL270" s="91"/>
      <c r="BM270" s="91"/>
      <c r="BN270" s="91"/>
      <c r="BO270" s="91"/>
      <c r="BP270" s="91"/>
      <c r="BQ270" s="91"/>
      <c r="BR270" s="91"/>
      <c r="BS270" s="91"/>
      <c r="BT270" s="91"/>
      <c r="BU270" s="91"/>
      <c r="BV270" s="91"/>
      <c r="BW270" s="91">
        <v>0</v>
      </c>
      <c r="BX270" s="91">
        <v>0</v>
      </c>
      <c r="BY270" s="91">
        <v>0</v>
      </c>
      <c r="BZ270" s="91">
        <v>0</v>
      </c>
      <c r="CA270" s="91">
        <v>0</v>
      </c>
      <c r="CB270" s="91">
        <v>0</v>
      </c>
    </row>
    <row r="271" spans="1:80" x14ac:dyDescent="0.25">
      <c r="A271" s="135" t="s">
        <v>314</v>
      </c>
      <c r="B271" s="173"/>
      <c r="C271" s="140">
        <v>131566.32</v>
      </c>
      <c r="D271" s="140">
        <v>262514.01</v>
      </c>
      <c r="E271" s="140">
        <v>413983.32</v>
      </c>
      <c r="F271" s="140">
        <v>593124.86</v>
      </c>
      <c r="G271" s="140">
        <v>783631.31</v>
      </c>
      <c r="H271" s="140">
        <v>983961.23</v>
      </c>
      <c r="I271" s="140">
        <v>1198838.1100000001</v>
      </c>
      <c r="J271" s="140">
        <v>1426727.51</v>
      </c>
      <c r="K271" s="140">
        <v>1716279.97</v>
      </c>
      <c r="L271" s="140">
        <v>2016390</v>
      </c>
      <c r="M271" s="140">
        <v>2375435.73</v>
      </c>
      <c r="N271" s="140">
        <v>2751057.28</v>
      </c>
      <c r="O271" s="140">
        <v>410360.79</v>
      </c>
      <c r="P271" s="140">
        <v>846160.93</v>
      </c>
      <c r="Q271" s="140">
        <v>1327424.94</v>
      </c>
      <c r="R271" s="140">
        <v>1922775.38</v>
      </c>
      <c r="S271" s="140">
        <v>2607485.06</v>
      </c>
      <c r="T271" s="140">
        <v>3339916.21</v>
      </c>
      <c r="U271" s="140">
        <v>4113083.56</v>
      </c>
      <c r="V271" s="140">
        <v>4909468.6500000004</v>
      </c>
      <c r="W271" s="140">
        <v>5756371.6799999997</v>
      </c>
      <c r="X271" s="140">
        <v>6629290.2400000002</v>
      </c>
      <c r="Y271" s="140">
        <v>7520319.2300000004</v>
      </c>
      <c r="Z271" s="140">
        <v>8438886.8399999999</v>
      </c>
      <c r="AA271" s="140">
        <v>1294745.42</v>
      </c>
      <c r="AB271" s="140">
        <v>2633882.59</v>
      </c>
      <c r="AC271" s="140">
        <v>4018506.25</v>
      </c>
      <c r="AD271" s="140">
        <v>5457127.6100000003</v>
      </c>
      <c r="AE271" s="140">
        <v>6945022.1100000003</v>
      </c>
      <c r="AF271" s="140">
        <v>8470023.0299999993</v>
      </c>
      <c r="AG271" s="140">
        <v>10042341.52</v>
      </c>
      <c r="AH271" s="140">
        <v>11658443.039999999</v>
      </c>
      <c r="AI271" s="140">
        <v>13318078.449999999</v>
      </c>
      <c r="AJ271" s="140">
        <v>15022877.27</v>
      </c>
      <c r="AK271" s="140">
        <v>16767014.66</v>
      </c>
      <c r="AL271" s="140">
        <v>18558289.120000001</v>
      </c>
      <c r="AM271" s="140">
        <v>1804328.85</v>
      </c>
      <c r="AN271" s="140">
        <v>3608657.7</v>
      </c>
      <c r="AO271" s="140">
        <v>5412986.5499999998</v>
      </c>
      <c r="AP271" s="140">
        <v>7217315.4000000004</v>
      </c>
      <c r="AQ271" s="140">
        <v>9021644.25</v>
      </c>
      <c r="AR271" s="140">
        <v>10825973.1</v>
      </c>
      <c r="AS271" s="140">
        <v>12630301.949999999</v>
      </c>
      <c r="AT271" s="140">
        <v>14434630.800000001</v>
      </c>
      <c r="AU271" s="140">
        <v>16238959.65</v>
      </c>
      <c r="AV271" s="140">
        <v>18043288.5</v>
      </c>
      <c r="AW271" s="140">
        <v>19847617.350000001</v>
      </c>
      <c r="AX271" s="140">
        <v>21651946.199999999</v>
      </c>
      <c r="AY271" s="140">
        <v>1804328.85</v>
      </c>
      <c r="AZ271" s="140">
        <v>3608657.7</v>
      </c>
      <c r="BA271" s="140">
        <v>5412986.5499999998</v>
      </c>
      <c r="BB271" s="140">
        <v>7217315.4000000004</v>
      </c>
      <c r="BC271" s="140">
        <v>9021644.25</v>
      </c>
      <c r="BD271" s="140">
        <v>10825973.1</v>
      </c>
      <c r="BE271" s="140">
        <v>12630301.949999999</v>
      </c>
      <c r="BF271" s="140">
        <v>14434630.800000001</v>
      </c>
      <c r="BG271" s="140">
        <v>16238959.65</v>
      </c>
      <c r="BH271" s="140">
        <v>18043288.5</v>
      </c>
      <c r="BI271" s="140">
        <v>19847617.350000001</v>
      </c>
      <c r="BJ271" s="140">
        <v>21651946.199999999</v>
      </c>
      <c r="BK271" s="140">
        <v>1804328.85</v>
      </c>
      <c r="BL271" s="140">
        <v>3608657.7</v>
      </c>
      <c r="BM271" s="140">
        <v>5412986.5499999998</v>
      </c>
      <c r="BN271" s="140">
        <v>7217315.4000000004</v>
      </c>
      <c r="BO271" s="140">
        <v>9021644.25</v>
      </c>
      <c r="BP271" s="140">
        <v>10825973.1</v>
      </c>
      <c r="BQ271" s="140">
        <v>12630301.949999999</v>
      </c>
      <c r="BR271" s="140">
        <v>14434630.800000001</v>
      </c>
      <c r="BS271" s="140">
        <v>16238959.65</v>
      </c>
      <c r="BT271" s="140">
        <v>18043288.5</v>
      </c>
      <c r="BU271" s="140">
        <v>19847617.350000001</v>
      </c>
      <c r="BV271" s="140">
        <v>21651946.199999999</v>
      </c>
      <c r="BW271" s="140">
        <v>2751057.28</v>
      </c>
      <c r="BX271" s="140">
        <v>8438886.8399999999</v>
      </c>
      <c r="BY271" s="140">
        <v>18558289.120000001</v>
      </c>
      <c r="BZ271" s="140">
        <v>21651946.199999999</v>
      </c>
      <c r="CA271" s="140">
        <v>21651946.199999999</v>
      </c>
      <c r="CB271" s="140">
        <v>21651946.199999999</v>
      </c>
    </row>
    <row r="272" spans="1:80" x14ac:dyDescent="0.25">
      <c r="A272" s="135" t="s">
        <v>703</v>
      </c>
      <c r="B272" s="91"/>
      <c r="C272" s="91">
        <v>0</v>
      </c>
      <c r="D272" s="91">
        <v>0</v>
      </c>
      <c r="E272" s="91">
        <v>0</v>
      </c>
      <c r="F272" s="91">
        <v>0</v>
      </c>
      <c r="G272" s="91">
        <v>0</v>
      </c>
      <c r="H272" s="91">
        <v>0</v>
      </c>
      <c r="I272" s="91">
        <v>0</v>
      </c>
      <c r="J272" s="91">
        <v>0</v>
      </c>
      <c r="K272" s="91">
        <v>0</v>
      </c>
      <c r="L272" s="91">
        <v>0</v>
      </c>
      <c r="M272" s="91">
        <v>0</v>
      </c>
      <c r="N272" s="91">
        <v>0</v>
      </c>
      <c r="O272" s="91">
        <v>0</v>
      </c>
      <c r="P272" s="91">
        <v>0</v>
      </c>
      <c r="Q272" s="91">
        <v>0</v>
      </c>
      <c r="R272" s="91">
        <v>0</v>
      </c>
      <c r="S272" s="91">
        <v>0</v>
      </c>
      <c r="T272" s="91">
        <v>0</v>
      </c>
      <c r="U272" s="91">
        <v>0</v>
      </c>
      <c r="V272" s="91">
        <v>0</v>
      </c>
      <c r="W272" s="91">
        <v>0</v>
      </c>
      <c r="X272" s="91">
        <v>0</v>
      </c>
      <c r="Y272" s="91">
        <v>0</v>
      </c>
      <c r="Z272" s="91">
        <v>0</v>
      </c>
      <c r="AA272" s="91">
        <v>0</v>
      </c>
      <c r="AB272" s="91">
        <v>0</v>
      </c>
      <c r="AC272" s="91">
        <v>0</v>
      </c>
      <c r="AD272" s="91">
        <v>0</v>
      </c>
      <c r="AE272" s="91">
        <v>0</v>
      </c>
      <c r="AF272" s="91">
        <v>0</v>
      </c>
      <c r="AG272" s="91">
        <v>0</v>
      </c>
      <c r="AH272" s="91">
        <v>0</v>
      </c>
      <c r="AI272" s="91">
        <v>0</v>
      </c>
      <c r="AJ272" s="91">
        <v>0</v>
      </c>
      <c r="AK272" s="91">
        <v>0</v>
      </c>
      <c r="AL272" s="91">
        <v>0</v>
      </c>
      <c r="AM272" s="91">
        <v>0</v>
      </c>
      <c r="AN272" s="91">
        <v>0</v>
      </c>
      <c r="AO272" s="91">
        <v>0</v>
      </c>
      <c r="AP272" s="91">
        <v>0</v>
      </c>
      <c r="AQ272" s="91">
        <v>0</v>
      </c>
      <c r="AR272" s="91">
        <v>0</v>
      </c>
      <c r="AS272" s="91">
        <v>0</v>
      </c>
      <c r="AT272" s="91">
        <v>0</v>
      </c>
      <c r="AU272" s="91">
        <v>0</v>
      </c>
      <c r="AV272" s="91">
        <v>0</v>
      </c>
      <c r="AW272" s="91">
        <v>0</v>
      </c>
      <c r="AX272" s="91">
        <v>0</v>
      </c>
      <c r="AY272" s="91">
        <v>0</v>
      </c>
      <c r="AZ272" s="91">
        <v>0</v>
      </c>
      <c r="BA272" s="91">
        <v>0</v>
      </c>
      <c r="BB272" s="91">
        <v>0</v>
      </c>
      <c r="BC272" s="91">
        <v>0</v>
      </c>
      <c r="BD272" s="91">
        <v>0</v>
      </c>
      <c r="BE272" s="91">
        <v>0</v>
      </c>
      <c r="BF272" s="91">
        <v>0</v>
      </c>
      <c r="BG272" s="91">
        <v>0</v>
      </c>
      <c r="BH272" s="91">
        <v>0</v>
      </c>
      <c r="BI272" s="91">
        <v>0</v>
      </c>
      <c r="BJ272" s="91">
        <v>0</v>
      </c>
      <c r="BK272" s="91">
        <v>0</v>
      </c>
      <c r="BL272" s="91">
        <v>0</v>
      </c>
      <c r="BM272" s="91">
        <v>0</v>
      </c>
      <c r="BN272" s="91">
        <v>0</v>
      </c>
      <c r="BO272" s="91">
        <v>0</v>
      </c>
      <c r="BP272" s="91">
        <v>0</v>
      </c>
      <c r="BQ272" s="91">
        <v>0</v>
      </c>
      <c r="BR272" s="91">
        <v>0</v>
      </c>
      <c r="BS272" s="91">
        <v>0</v>
      </c>
      <c r="BT272" s="91">
        <v>0</v>
      </c>
      <c r="BU272" s="91">
        <v>0</v>
      </c>
      <c r="BV272" s="91">
        <v>0</v>
      </c>
      <c r="BW272" s="91"/>
      <c r="BX272" s="91"/>
      <c r="BY272" s="91"/>
      <c r="BZ272" s="91"/>
      <c r="CA272" s="91"/>
      <c r="CB272" s="91"/>
    </row>
    <row r="273" spans="1:80" ht="14.4" x14ac:dyDescent="0.3">
      <c r="A273" s="135"/>
      <c r="B273" s="91"/>
      <c r="C273" s="221"/>
      <c r="D273" s="221"/>
      <c r="E273" s="221"/>
      <c r="F273" s="221"/>
      <c r="G273" s="221"/>
      <c r="H273" s="221"/>
      <c r="I273" s="221"/>
      <c r="J273" s="221"/>
      <c r="K273" s="221"/>
      <c r="L273" s="221"/>
      <c r="M273" s="221"/>
      <c r="N273" s="221"/>
      <c r="O273" s="221"/>
      <c r="P273" s="221"/>
      <c r="Q273" s="221"/>
      <c r="R273" s="221"/>
      <c r="S273" s="221"/>
      <c r="T273" s="221"/>
      <c r="U273" s="221"/>
      <c r="V273" s="221"/>
      <c r="W273" s="221"/>
      <c r="X273" s="221"/>
      <c r="Y273" s="221"/>
      <c r="Z273" s="221"/>
      <c r="AA273" s="221"/>
      <c r="AB273" s="221"/>
      <c r="AC273" s="221"/>
      <c r="AD273" s="221"/>
      <c r="AE273" s="221"/>
      <c r="AF273" s="221"/>
      <c r="AG273" s="221"/>
      <c r="AH273" s="221"/>
      <c r="AI273" s="221"/>
      <c r="AJ273" s="221"/>
      <c r="AK273" s="221"/>
      <c r="AL273" s="221"/>
      <c r="AM273" s="221"/>
      <c r="AN273" s="221"/>
      <c r="AO273" s="221"/>
      <c r="AP273" s="221"/>
      <c r="AQ273" s="221"/>
      <c r="AR273" s="221"/>
      <c r="AS273" s="221"/>
      <c r="AT273" s="221"/>
      <c r="AU273" s="221"/>
      <c r="AV273" s="221"/>
      <c r="AW273" s="221"/>
      <c r="AX273" s="221"/>
      <c r="AY273" s="221"/>
      <c r="AZ273" s="221"/>
      <c r="BA273" s="221"/>
      <c r="BB273" s="221"/>
      <c r="BC273" s="221"/>
      <c r="BD273" s="221"/>
      <c r="BE273" s="221"/>
      <c r="BF273" s="221"/>
      <c r="BG273" s="221"/>
      <c r="BH273" s="221"/>
      <c r="BI273" s="221"/>
      <c r="BJ273" s="221"/>
      <c r="BK273" s="221"/>
      <c r="BL273" s="221"/>
      <c r="BM273" s="221"/>
      <c r="BN273" s="221"/>
      <c r="BO273" s="221"/>
      <c r="BP273" s="221"/>
      <c r="BQ273" s="221"/>
      <c r="BR273" s="221"/>
      <c r="BS273" s="221"/>
      <c r="BT273" s="221"/>
      <c r="BU273" s="221"/>
      <c r="BV273" s="221"/>
      <c r="BW273" s="221"/>
      <c r="BX273" s="221"/>
      <c r="BY273" s="221"/>
      <c r="BZ273" s="221"/>
      <c r="CA273" s="221"/>
      <c r="CB273" s="221"/>
    </row>
    <row r="274" spans="1:80" x14ac:dyDescent="0.25">
      <c r="A274" s="132">
        <v>6810120</v>
      </c>
      <c r="B274" s="133" t="s">
        <v>767</v>
      </c>
      <c r="C274" s="144"/>
      <c r="D274" s="144"/>
      <c r="E274" s="144"/>
      <c r="F274" s="144"/>
      <c r="G274" s="144"/>
      <c r="H274" s="144"/>
      <c r="I274" s="144"/>
      <c r="J274" s="144"/>
      <c r="K274" s="144"/>
      <c r="L274" s="144"/>
      <c r="M274" s="144"/>
      <c r="N274" s="144"/>
      <c r="O274" s="144"/>
      <c r="P274" s="144"/>
      <c r="Q274" s="144"/>
      <c r="R274" s="144"/>
      <c r="S274" s="144"/>
      <c r="T274" s="144"/>
      <c r="U274" s="144"/>
      <c r="V274" s="144"/>
      <c r="W274" s="144"/>
      <c r="X274" s="144"/>
      <c r="Y274" s="144"/>
      <c r="Z274" s="144"/>
      <c r="AA274" s="144"/>
      <c r="AB274" s="144"/>
      <c r="AC274" s="144"/>
      <c r="AD274" s="144"/>
      <c r="AE274" s="144"/>
      <c r="AF274" s="144"/>
      <c r="AG274" s="144"/>
      <c r="AH274" s="144"/>
      <c r="AI274" s="144"/>
      <c r="AJ274" s="144"/>
      <c r="AK274" s="144"/>
      <c r="AL274" s="144"/>
      <c r="AM274" s="144"/>
      <c r="AN274" s="144"/>
      <c r="AO274" s="144"/>
      <c r="AP274" s="144"/>
      <c r="AQ274" s="144"/>
      <c r="AR274" s="144"/>
      <c r="AS274" s="144"/>
      <c r="AT274" s="144"/>
      <c r="AU274" s="144"/>
      <c r="AV274" s="144"/>
      <c r="AW274" s="144"/>
      <c r="AX274" s="144"/>
      <c r="AY274" s="144"/>
      <c r="AZ274" s="144"/>
      <c r="BA274" s="144"/>
      <c r="BB274" s="144"/>
      <c r="BC274" s="144"/>
      <c r="BD274" s="144"/>
      <c r="BE274" s="144"/>
      <c r="BF274" s="144"/>
      <c r="BG274" s="144"/>
      <c r="BH274" s="144"/>
      <c r="BI274" s="144"/>
      <c r="BJ274" s="144"/>
      <c r="BK274" s="144"/>
      <c r="BL274" s="144"/>
      <c r="BM274" s="144"/>
      <c r="BN274" s="144"/>
      <c r="BO274" s="144"/>
      <c r="BP274" s="144"/>
      <c r="BQ274" s="144"/>
      <c r="BR274" s="144"/>
      <c r="BS274" s="144"/>
      <c r="BT274" s="144"/>
      <c r="BU274" s="144"/>
      <c r="BV274" s="144"/>
      <c r="BW274" s="144"/>
      <c r="BX274" s="144"/>
      <c r="BY274" s="144"/>
      <c r="BZ274" s="144"/>
      <c r="CA274" s="144"/>
      <c r="CB274" s="144"/>
    </row>
    <row r="275" spans="1:80" x14ac:dyDescent="0.25">
      <c r="A275" s="135" t="s">
        <v>701</v>
      </c>
      <c r="B275" s="91"/>
      <c r="C275" s="91">
        <v>0</v>
      </c>
      <c r="D275" s="91">
        <v>0</v>
      </c>
      <c r="E275" s="91">
        <v>0</v>
      </c>
      <c r="F275" s="91">
        <v>0</v>
      </c>
      <c r="G275" s="91">
        <v>0</v>
      </c>
      <c r="H275" s="91">
        <v>0</v>
      </c>
      <c r="I275" s="91">
        <v>0</v>
      </c>
      <c r="J275" s="91">
        <v>0</v>
      </c>
      <c r="K275" s="91">
        <v>0</v>
      </c>
      <c r="L275" s="91">
        <v>0</v>
      </c>
      <c r="M275" s="91">
        <v>0</v>
      </c>
      <c r="N275" s="91">
        <v>0</v>
      </c>
      <c r="O275" s="172">
        <v>0</v>
      </c>
      <c r="P275" s="91">
        <v>0</v>
      </c>
      <c r="Q275" s="91">
        <v>0</v>
      </c>
      <c r="R275" s="91">
        <v>0</v>
      </c>
      <c r="S275" s="91">
        <v>0</v>
      </c>
      <c r="T275" s="91">
        <v>0</v>
      </c>
      <c r="U275" s="91">
        <v>0</v>
      </c>
      <c r="V275" s="91">
        <v>0</v>
      </c>
      <c r="W275" s="91">
        <v>0</v>
      </c>
      <c r="X275" s="91">
        <v>0</v>
      </c>
      <c r="Y275" s="91">
        <v>0</v>
      </c>
      <c r="Z275" s="91">
        <v>0</v>
      </c>
      <c r="AA275" s="172">
        <v>0</v>
      </c>
      <c r="AB275" s="91">
        <v>0</v>
      </c>
      <c r="AC275" s="91">
        <v>0</v>
      </c>
      <c r="AD275" s="91">
        <v>0</v>
      </c>
      <c r="AE275" s="91">
        <v>0</v>
      </c>
      <c r="AF275" s="91">
        <v>0</v>
      </c>
      <c r="AG275" s="91">
        <v>0</v>
      </c>
      <c r="AH275" s="91">
        <v>0</v>
      </c>
      <c r="AI275" s="91">
        <v>0</v>
      </c>
      <c r="AJ275" s="91">
        <v>0</v>
      </c>
      <c r="AK275" s="91">
        <v>0</v>
      </c>
      <c r="AL275" s="91">
        <v>0</v>
      </c>
      <c r="AM275" s="172">
        <v>0</v>
      </c>
      <c r="AN275" s="91">
        <v>0</v>
      </c>
      <c r="AO275" s="91">
        <v>0</v>
      </c>
      <c r="AP275" s="91">
        <v>0</v>
      </c>
      <c r="AQ275" s="91">
        <v>0</v>
      </c>
      <c r="AR275" s="91">
        <v>0</v>
      </c>
      <c r="AS275" s="91">
        <v>0</v>
      </c>
      <c r="AT275" s="91">
        <v>0</v>
      </c>
      <c r="AU275" s="91">
        <v>0</v>
      </c>
      <c r="AV275" s="91">
        <v>0</v>
      </c>
      <c r="AW275" s="91">
        <v>0</v>
      </c>
      <c r="AX275" s="91">
        <v>0</v>
      </c>
      <c r="AY275" s="172">
        <v>0</v>
      </c>
      <c r="AZ275" s="91">
        <v>0</v>
      </c>
      <c r="BA275" s="91">
        <v>0</v>
      </c>
      <c r="BB275" s="91">
        <v>0</v>
      </c>
      <c r="BC275" s="91">
        <v>0</v>
      </c>
      <c r="BD275" s="91">
        <v>0</v>
      </c>
      <c r="BE275" s="91">
        <v>0</v>
      </c>
      <c r="BF275" s="91">
        <v>0</v>
      </c>
      <c r="BG275" s="91">
        <v>0</v>
      </c>
      <c r="BH275" s="91">
        <v>0</v>
      </c>
      <c r="BI275" s="91">
        <v>0</v>
      </c>
      <c r="BJ275" s="91">
        <v>0</v>
      </c>
      <c r="BK275" s="172">
        <v>0</v>
      </c>
      <c r="BL275" s="91">
        <v>0</v>
      </c>
      <c r="BM275" s="91">
        <v>0</v>
      </c>
      <c r="BN275" s="91">
        <v>0</v>
      </c>
      <c r="BO275" s="91">
        <v>0</v>
      </c>
      <c r="BP275" s="91">
        <v>0</v>
      </c>
      <c r="BQ275" s="91">
        <v>0</v>
      </c>
      <c r="BR275" s="91">
        <v>0</v>
      </c>
      <c r="BS275" s="91">
        <v>0</v>
      </c>
      <c r="BT275" s="91">
        <v>0</v>
      </c>
      <c r="BU275" s="91">
        <v>0</v>
      </c>
      <c r="BV275" s="91">
        <v>0</v>
      </c>
      <c r="BW275" s="91"/>
      <c r="BX275" s="91"/>
      <c r="BY275" s="91"/>
      <c r="BZ275" s="91"/>
      <c r="CA275" s="91"/>
      <c r="CB275" s="91"/>
    </row>
    <row r="276" spans="1:80" x14ac:dyDescent="0.25">
      <c r="A276" s="135" t="s">
        <v>677</v>
      </c>
      <c r="B276" s="91"/>
      <c r="C276" s="91">
        <v>0</v>
      </c>
      <c r="D276" s="91">
        <v>0</v>
      </c>
      <c r="E276" s="91">
        <v>0</v>
      </c>
      <c r="F276" s="91">
        <v>0</v>
      </c>
      <c r="G276" s="91">
        <v>0</v>
      </c>
      <c r="H276" s="91">
        <v>0</v>
      </c>
      <c r="I276" s="91">
        <v>0</v>
      </c>
      <c r="J276" s="91">
        <v>0</v>
      </c>
      <c r="K276" s="91">
        <v>0</v>
      </c>
      <c r="L276" s="91">
        <v>0</v>
      </c>
      <c r="M276" s="91">
        <v>0</v>
      </c>
      <c r="N276" s="91">
        <v>0</v>
      </c>
      <c r="O276" s="91">
        <v>0</v>
      </c>
      <c r="P276" s="91">
        <v>0</v>
      </c>
      <c r="Q276" s="91">
        <v>0</v>
      </c>
      <c r="R276" s="91">
        <v>0</v>
      </c>
      <c r="S276" s="91">
        <v>0</v>
      </c>
      <c r="T276" s="91">
        <v>0</v>
      </c>
      <c r="U276" s="91">
        <v>0</v>
      </c>
      <c r="V276" s="91">
        <v>0</v>
      </c>
      <c r="W276" s="91">
        <v>0</v>
      </c>
      <c r="X276" s="91">
        <v>0</v>
      </c>
      <c r="Y276" s="91">
        <v>0</v>
      </c>
      <c r="Z276" s="91">
        <v>0</v>
      </c>
      <c r="AA276" s="91">
        <v>0</v>
      </c>
      <c r="AB276" s="91">
        <v>0</v>
      </c>
      <c r="AC276" s="91">
        <v>0</v>
      </c>
      <c r="AD276" s="91">
        <v>0</v>
      </c>
      <c r="AE276" s="91">
        <v>0</v>
      </c>
      <c r="AF276" s="91">
        <v>0</v>
      </c>
      <c r="AG276" s="91">
        <v>0</v>
      </c>
      <c r="AH276" s="91">
        <v>0</v>
      </c>
      <c r="AI276" s="91">
        <v>0</v>
      </c>
      <c r="AJ276" s="91">
        <v>0</v>
      </c>
      <c r="AK276" s="91">
        <v>0</v>
      </c>
      <c r="AL276" s="91">
        <v>0</v>
      </c>
      <c r="AM276" s="91">
        <v>0</v>
      </c>
      <c r="AN276" s="91">
        <v>0</v>
      </c>
      <c r="AO276" s="91">
        <v>0</v>
      </c>
      <c r="AP276" s="91">
        <v>0</v>
      </c>
      <c r="AQ276" s="91">
        <v>0</v>
      </c>
      <c r="AR276" s="91">
        <v>0</v>
      </c>
      <c r="AS276" s="91">
        <v>0</v>
      </c>
      <c r="AT276" s="91">
        <v>0</v>
      </c>
      <c r="AU276" s="91">
        <v>0</v>
      </c>
      <c r="AV276" s="91">
        <v>0</v>
      </c>
      <c r="AW276" s="91">
        <v>0</v>
      </c>
      <c r="AX276" s="91">
        <v>0</v>
      </c>
      <c r="AY276" s="91">
        <v>0</v>
      </c>
      <c r="AZ276" s="91">
        <v>0</v>
      </c>
      <c r="BA276" s="91">
        <v>0</v>
      </c>
      <c r="BB276" s="91">
        <v>0</v>
      </c>
      <c r="BC276" s="91">
        <v>0</v>
      </c>
      <c r="BD276" s="91">
        <v>0</v>
      </c>
      <c r="BE276" s="91">
        <v>0</v>
      </c>
      <c r="BF276" s="91">
        <v>0</v>
      </c>
      <c r="BG276" s="91">
        <v>0</v>
      </c>
      <c r="BH276" s="91">
        <v>0</v>
      </c>
      <c r="BI276" s="91">
        <v>0</v>
      </c>
      <c r="BJ276" s="91">
        <v>0</v>
      </c>
      <c r="BK276" s="91">
        <v>0</v>
      </c>
      <c r="BL276" s="91">
        <v>0</v>
      </c>
      <c r="BM276" s="91">
        <v>0</v>
      </c>
      <c r="BN276" s="91">
        <v>0</v>
      </c>
      <c r="BO276" s="91">
        <v>0</v>
      </c>
      <c r="BP276" s="91">
        <v>0</v>
      </c>
      <c r="BQ276" s="91">
        <v>0</v>
      </c>
      <c r="BR276" s="91">
        <v>0</v>
      </c>
      <c r="BS276" s="91">
        <v>0</v>
      </c>
      <c r="BT276" s="91">
        <v>0</v>
      </c>
      <c r="BU276" s="91">
        <v>0</v>
      </c>
      <c r="BV276" s="91">
        <v>0</v>
      </c>
      <c r="BW276" s="91">
        <v>0</v>
      </c>
      <c r="BX276" s="91">
        <v>0</v>
      </c>
      <c r="BY276" s="91">
        <v>0</v>
      </c>
      <c r="BZ276" s="91">
        <v>0</v>
      </c>
      <c r="CA276" s="91">
        <v>0</v>
      </c>
      <c r="CB276" s="91">
        <v>0</v>
      </c>
    </row>
    <row r="277" spans="1:80" x14ac:dyDescent="0.25">
      <c r="A277" s="136" t="s">
        <v>641</v>
      </c>
      <c r="B277" s="137"/>
      <c r="C277" s="137"/>
      <c r="D277" s="137"/>
      <c r="E277" s="137"/>
      <c r="F277" s="137"/>
      <c r="G277" s="137"/>
      <c r="H277" s="137"/>
      <c r="I277" s="137"/>
      <c r="J277" s="137"/>
      <c r="K277" s="137"/>
      <c r="L277" s="137"/>
      <c r="M277" s="137"/>
      <c r="N277" s="137"/>
      <c r="O277" s="137"/>
      <c r="P277" s="137"/>
      <c r="Q277" s="137"/>
      <c r="R277" s="137"/>
      <c r="S277" s="137"/>
      <c r="T277" s="137"/>
      <c r="U277" s="137"/>
      <c r="V277" s="137"/>
      <c r="W277" s="137"/>
      <c r="X277" s="137"/>
      <c r="Y277" s="137"/>
      <c r="Z277" s="137"/>
      <c r="AA277" s="137"/>
      <c r="AB277" s="137"/>
      <c r="AC277" s="137"/>
      <c r="AD277" s="137"/>
      <c r="AE277" s="137"/>
      <c r="AF277" s="137"/>
      <c r="AG277" s="137"/>
      <c r="AH277" s="137"/>
      <c r="AI277" s="137"/>
      <c r="AJ277" s="137"/>
      <c r="AK277" s="137"/>
      <c r="AL277" s="137"/>
      <c r="AM277" s="137"/>
      <c r="AN277" s="137"/>
      <c r="AO277" s="137"/>
      <c r="AP277" s="137"/>
      <c r="AQ277" s="137"/>
      <c r="AR277" s="137"/>
      <c r="AS277" s="137"/>
      <c r="AT277" s="137"/>
      <c r="AU277" s="137"/>
      <c r="AV277" s="137"/>
      <c r="AW277" s="137"/>
      <c r="AX277" s="137"/>
      <c r="AY277" s="137"/>
      <c r="AZ277" s="137"/>
      <c r="BA277" s="137"/>
      <c r="BB277" s="137"/>
      <c r="BC277" s="137"/>
      <c r="BD277" s="137"/>
      <c r="BE277" s="137"/>
      <c r="BF277" s="137"/>
      <c r="BG277" s="137"/>
      <c r="BH277" s="137"/>
      <c r="BI277" s="137"/>
      <c r="BJ277" s="137"/>
      <c r="BK277" s="137"/>
      <c r="BL277" s="137"/>
      <c r="BM277" s="137"/>
      <c r="BN277" s="137"/>
      <c r="BO277" s="137"/>
      <c r="BP277" s="137"/>
      <c r="BQ277" s="137"/>
      <c r="BR277" s="137"/>
      <c r="BS277" s="137"/>
      <c r="BT277" s="137"/>
      <c r="BU277" s="137"/>
      <c r="BV277" s="137"/>
      <c r="BW277" s="91">
        <v>0</v>
      </c>
      <c r="BX277" s="91">
        <v>0</v>
      </c>
      <c r="BY277" s="91">
        <v>0</v>
      </c>
      <c r="BZ277" s="91">
        <v>0</v>
      </c>
      <c r="CA277" s="91">
        <v>0</v>
      </c>
      <c r="CB277" s="91">
        <v>0</v>
      </c>
    </row>
    <row r="278" spans="1:80" x14ac:dyDescent="0.25">
      <c r="A278" s="135" t="s">
        <v>314</v>
      </c>
      <c r="B278" s="173"/>
      <c r="C278" s="140">
        <v>0</v>
      </c>
      <c r="D278" s="140">
        <v>0</v>
      </c>
      <c r="E278" s="140">
        <v>0</v>
      </c>
      <c r="F278" s="140">
        <v>0</v>
      </c>
      <c r="G278" s="140">
        <v>0</v>
      </c>
      <c r="H278" s="140">
        <v>0</v>
      </c>
      <c r="I278" s="140">
        <v>0</v>
      </c>
      <c r="J278" s="140">
        <v>0</v>
      </c>
      <c r="K278" s="140">
        <v>0</v>
      </c>
      <c r="L278" s="140">
        <v>0</v>
      </c>
      <c r="M278" s="140">
        <v>0</v>
      </c>
      <c r="N278" s="140">
        <v>0</v>
      </c>
      <c r="O278" s="140">
        <v>0</v>
      </c>
      <c r="P278" s="140">
        <v>0</v>
      </c>
      <c r="Q278" s="140">
        <v>0</v>
      </c>
      <c r="R278" s="140">
        <v>0</v>
      </c>
      <c r="S278" s="140">
        <v>0</v>
      </c>
      <c r="T278" s="140">
        <v>0</v>
      </c>
      <c r="U278" s="140">
        <v>0</v>
      </c>
      <c r="V278" s="140">
        <v>0</v>
      </c>
      <c r="W278" s="140">
        <v>0</v>
      </c>
      <c r="X278" s="140">
        <v>0</v>
      </c>
      <c r="Y278" s="140">
        <v>0</v>
      </c>
      <c r="Z278" s="140">
        <v>0</v>
      </c>
      <c r="AA278" s="140">
        <v>0</v>
      </c>
      <c r="AB278" s="140">
        <v>0</v>
      </c>
      <c r="AC278" s="140">
        <v>0</v>
      </c>
      <c r="AD278" s="140">
        <v>0</v>
      </c>
      <c r="AE278" s="140">
        <v>0</v>
      </c>
      <c r="AF278" s="140">
        <v>0</v>
      </c>
      <c r="AG278" s="140">
        <v>0</v>
      </c>
      <c r="AH278" s="140">
        <v>0</v>
      </c>
      <c r="AI278" s="140">
        <v>0</v>
      </c>
      <c r="AJ278" s="140">
        <v>0</v>
      </c>
      <c r="AK278" s="140">
        <v>0</v>
      </c>
      <c r="AL278" s="140">
        <v>0</v>
      </c>
      <c r="AM278" s="140">
        <v>0</v>
      </c>
      <c r="AN278" s="140">
        <v>0</v>
      </c>
      <c r="AO278" s="140">
        <v>0</v>
      </c>
      <c r="AP278" s="140">
        <v>0</v>
      </c>
      <c r="AQ278" s="140">
        <v>0</v>
      </c>
      <c r="AR278" s="140">
        <v>0</v>
      </c>
      <c r="AS278" s="140">
        <v>0</v>
      </c>
      <c r="AT278" s="140">
        <v>0</v>
      </c>
      <c r="AU278" s="140">
        <v>0</v>
      </c>
      <c r="AV278" s="140">
        <v>0</v>
      </c>
      <c r="AW278" s="140">
        <v>0</v>
      </c>
      <c r="AX278" s="140">
        <v>0</v>
      </c>
      <c r="AY278" s="140">
        <v>0</v>
      </c>
      <c r="AZ278" s="140">
        <v>0</v>
      </c>
      <c r="BA278" s="140">
        <v>0</v>
      </c>
      <c r="BB278" s="140">
        <v>0</v>
      </c>
      <c r="BC278" s="140">
        <v>0</v>
      </c>
      <c r="BD278" s="140">
        <v>0</v>
      </c>
      <c r="BE278" s="140">
        <v>0</v>
      </c>
      <c r="BF278" s="140">
        <v>0</v>
      </c>
      <c r="BG278" s="140">
        <v>0</v>
      </c>
      <c r="BH278" s="140">
        <v>0</v>
      </c>
      <c r="BI278" s="140">
        <v>0</v>
      </c>
      <c r="BJ278" s="140">
        <v>0</v>
      </c>
      <c r="BK278" s="140">
        <v>0</v>
      </c>
      <c r="BL278" s="140">
        <v>0</v>
      </c>
      <c r="BM278" s="140">
        <v>0</v>
      </c>
      <c r="BN278" s="140">
        <v>0</v>
      </c>
      <c r="BO278" s="140">
        <v>0</v>
      </c>
      <c r="BP278" s="140">
        <v>0</v>
      </c>
      <c r="BQ278" s="140">
        <v>0</v>
      </c>
      <c r="BR278" s="140">
        <v>0</v>
      </c>
      <c r="BS278" s="140">
        <v>0</v>
      </c>
      <c r="BT278" s="140">
        <v>0</v>
      </c>
      <c r="BU278" s="140">
        <v>0</v>
      </c>
      <c r="BV278" s="140">
        <v>0</v>
      </c>
      <c r="BW278" s="140">
        <v>0</v>
      </c>
      <c r="BX278" s="140">
        <v>0</v>
      </c>
      <c r="BY278" s="140">
        <v>0</v>
      </c>
      <c r="BZ278" s="140">
        <v>0</v>
      </c>
      <c r="CA278" s="140">
        <v>0</v>
      </c>
      <c r="CB278" s="140">
        <v>0</v>
      </c>
    </row>
    <row r="279" spans="1:80" x14ac:dyDescent="0.25">
      <c r="A279" s="135" t="s">
        <v>703</v>
      </c>
      <c r="B279" s="91"/>
      <c r="C279" s="91">
        <v>0</v>
      </c>
      <c r="D279" s="91">
        <v>0</v>
      </c>
      <c r="E279" s="91">
        <v>0</v>
      </c>
      <c r="F279" s="91">
        <v>0</v>
      </c>
      <c r="G279" s="91">
        <v>0</v>
      </c>
      <c r="H279" s="91">
        <v>0</v>
      </c>
      <c r="I279" s="91">
        <v>0</v>
      </c>
      <c r="J279" s="91">
        <v>0</v>
      </c>
      <c r="K279" s="91">
        <v>0</v>
      </c>
      <c r="L279" s="91">
        <v>0</v>
      </c>
      <c r="M279" s="91">
        <v>0</v>
      </c>
      <c r="N279" s="91">
        <v>0</v>
      </c>
      <c r="O279" s="91">
        <v>0</v>
      </c>
      <c r="P279" s="91">
        <v>0</v>
      </c>
      <c r="Q279" s="91">
        <v>0</v>
      </c>
      <c r="R279" s="91">
        <v>0</v>
      </c>
      <c r="S279" s="91">
        <v>0</v>
      </c>
      <c r="T279" s="91">
        <v>0</v>
      </c>
      <c r="U279" s="91">
        <v>0</v>
      </c>
      <c r="V279" s="91">
        <v>0</v>
      </c>
      <c r="W279" s="91">
        <v>0</v>
      </c>
      <c r="X279" s="91">
        <v>0</v>
      </c>
      <c r="Y279" s="91">
        <v>0</v>
      </c>
      <c r="Z279" s="91">
        <v>0</v>
      </c>
      <c r="AA279" s="91">
        <v>0</v>
      </c>
      <c r="AB279" s="91">
        <v>0</v>
      </c>
      <c r="AC279" s="91">
        <v>0</v>
      </c>
      <c r="AD279" s="91">
        <v>0</v>
      </c>
      <c r="AE279" s="91">
        <v>0</v>
      </c>
      <c r="AF279" s="91">
        <v>0</v>
      </c>
      <c r="AG279" s="91">
        <v>0</v>
      </c>
      <c r="AH279" s="91">
        <v>0</v>
      </c>
      <c r="AI279" s="91">
        <v>0</v>
      </c>
      <c r="AJ279" s="91">
        <v>0</v>
      </c>
      <c r="AK279" s="91">
        <v>0</v>
      </c>
      <c r="AL279" s="91">
        <v>0</v>
      </c>
      <c r="AM279" s="91">
        <v>0</v>
      </c>
      <c r="AN279" s="91">
        <v>0</v>
      </c>
      <c r="AO279" s="91">
        <v>0</v>
      </c>
      <c r="AP279" s="91">
        <v>0</v>
      </c>
      <c r="AQ279" s="91">
        <v>0</v>
      </c>
      <c r="AR279" s="91">
        <v>0</v>
      </c>
      <c r="AS279" s="91">
        <v>0</v>
      </c>
      <c r="AT279" s="91">
        <v>0</v>
      </c>
      <c r="AU279" s="91">
        <v>0</v>
      </c>
      <c r="AV279" s="91">
        <v>0</v>
      </c>
      <c r="AW279" s="91">
        <v>0</v>
      </c>
      <c r="AX279" s="91">
        <v>0</v>
      </c>
      <c r="AY279" s="91">
        <v>0</v>
      </c>
      <c r="AZ279" s="91">
        <v>0</v>
      </c>
      <c r="BA279" s="91">
        <v>0</v>
      </c>
      <c r="BB279" s="91">
        <v>0</v>
      </c>
      <c r="BC279" s="91">
        <v>0</v>
      </c>
      <c r="BD279" s="91">
        <v>0</v>
      </c>
      <c r="BE279" s="91">
        <v>0</v>
      </c>
      <c r="BF279" s="91">
        <v>0</v>
      </c>
      <c r="BG279" s="91">
        <v>0</v>
      </c>
      <c r="BH279" s="91">
        <v>0</v>
      </c>
      <c r="BI279" s="91">
        <v>0</v>
      </c>
      <c r="BJ279" s="91">
        <v>0</v>
      </c>
      <c r="BK279" s="91">
        <v>0</v>
      </c>
      <c r="BL279" s="91">
        <v>0</v>
      </c>
      <c r="BM279" s="91">
        <v>0</v>
      </c>
      <c r="BN279" s="91">
        <v>0</v>
      </c>
      <c r="BO279" s="91">
        <v>0</v>
      </c>
      <c r="BP279" s="91">
        <v>0</v>
      </c>
      <c r="BQ279" s="91">
        <v>0</v>
      </c>
      <c r="BR279" s="91">
        <v>0</v>
      </c>
      <c r="BS279" s="91">
        <v>0</v>
      </c>
      <c r="BT279" s="91">
        <v>0</v>
      </c>
      <c r="BU279" s="91">
        <v>0</v>
      </c>
      <c r="BV279" s="91">
        <v>0</v>
      </c>
      <c r="BW279" s="91"/>
      <c r="BX279" s="91"/>
      <c r="BY279" s="91"/>
      <c r="BZ279" s="91"/>
      <c r="CA279" s="91"/>
      <c r="CB279" s="91"/>
    </row>
    <row r="280" spans="1:80" x14ac:dyDescent="0.25">
      <c r="A280" s="135"/>
      <c r="B280" s="149"/>
      <c r="C280" s="154"/>
      <c r="D280" s="154"/>
      <c r="E280" s="154"/>
      <c r="F280" s="154"/>
      <c r="G280" s="154"/>
      <c r="H280" s="154"/>
      <c r="I280" s="154"/>
      <c r="J280" s="154"/>
      <c r="K280" s="154"/>
      <c r="L280" s="154"/>
      <c r="M280" s="154"/>
      <c r="N280" s="154"/>
      <c r="O280" s="154"/>
      <c r="P280" s="154"/>
      <c r="Q280" s="154"/>
      <c r="R280" s="154"/>
      <c r="S280" s="154"/>
      <c r="T280" s="154"/>
      <c r="U280" s="154"/>
      <c r="V280" s="154"/>
      <c r="W280" s="154"/>
      <c r="X280" s="154"/>
      <c r="Y280" s="154"/>
      <c r="Z280" s="154"/>
      <c r="AA280" s="154"/>
      <c r="AB280" s="154"/>
      <c r="AC280" s="154"/>
      <c r="AD280" s="154"/>
      <c r="AE280" s="154"/>
      <c r="AF280" s="154"/>
      <c r="AG280" s="154"/>
      <c r="AH280" s="154"/>
      <c r="AI280" s="154"/>
      <c r="AJ280" s="154"/>
      <c r="AK280" s="154"/>
      <c r="AL280" s="154"/>
      <c r="AM280" s="154"/>
      <c r="AN280" s="154"/>
      <c r="AO280" s="154"/>
      <c r="AP280" s="154"/>
      <c r="AQ280" s="154"/>
      <c r="AR280" s="154"/>
      <c r="AS280" s="154"/>
      <c r="AT280" s="154"/>
      <c r="AU280" s="154"/>
      <c r="AV280" s="154"/>
      <c r="AW280" s="154"/>
      <c r="AX280" s="154"/>
      <c r="AY280" s="154"/>
      <c r="AZ280" s="154"/>
      <c r="BA280" s="154"/>
      <c r="BB280" s="154"/>
      <c r="BC280" s="154"/>
      <c r="BD280" s="154"/>
      <c r="BE280" s="154"/>
      <c r="BF280" s="154"/>
      <c r="BG280" s="154"/>
      <c r="BH280" s="154"/>
      <c r="BI280" s="154"/>
      <c r="BJ280" s="154"/>
      <c r="BK280" s="154"/>
      <c r="BL280" s="154"/>
      <c r="BM280" s="154"/>
      <c r="BN280" s="154"/>
      <c r="BO280" s="154"/>
      <c r="BP280" s="154"/>
      <c r="BQ280" s="154"/>
      <c r="BR280" s="154"/>
      <c r="BS280" s="154"/>
      <c r="BT280" s="154"/>
      <c r="BU280" s="154"/>
      <c r="BV280" s="154"/>
      <c r="BW280" s="154"/>
      <c r="BX280" s="154"/>
      <c r="BY280" s="154"/>
      <c r="BZ280" s="154"/>
      <c r="CA280" s="154"/>
      <c r="CB280" s="154"/>
    </row>
    <row r="281" spans="1:80" x14ac:dyDescent="0.25">
      <c r="A281" s="132">
        <v>6810140</v>
      </c>
      <c r="B281" s="133" t="s">
        <v>768</v>
      </c>
      <c r="C281" s="144"/>
      <c r="D281" s="144"/>
      <c r="E281" s="144"/>
      <c r="F281" s="144"/>
      <c r="G281" s="144"/>
      <c r="H281" s="144"/>
      <c r="I281" s="144"/>
      <c r="J281" s="144"/>
      <c r="K281" s="144"/>
      <c r="L281" s="144"/>
      <c r="M281" s="144"/>
      <c r="N281" s="144"/>
      <c r="O281" s="144"/>
      <c r="P281" s="144"/>
      <c r="Q281" s="144"/>
      <c r="R281" s="144"/>
      <c r="S281" s="144"/>
      <c r="T281" s="144"/>
      <c r="U281" s="144"/>
      <c r="V281" s="144"/>
      <c r="W281" s="144"/>
      <c r="X281" s="144"/>
      <c r="Y281" s="144"/>
      <c r="Z281" s="144"/>
      <c r="AA281" s="144"/>
      <c r="AB281" s="144"/>
      <c r="AC281" s="144"/>
      <c r="AD281" s="144"/>
      <c r="AE281" s="144"/>
      <c r="AF281" s="144"/>
      <c r="AG281" s="144"/>
      <c r="AH281" s="144"/>
      <c r="AI281" s="144"/>
      <c r="AJ281" s="144"/>
      <c r="AK281" s="144"/>
      <c r="AL281" s="144"/>
      <c r="AM281" s="144"/>
      <c r="AN281" s="144"/>
      <c r="AO281" s="144"/>
      <c r="AP281" s="144"/>
      <c r="AQ281" s="144"/>
      <c r="AR281" s="144"/>
      <c r="AS281" s="144"/>
      <c r="AT281" s="144"/>
      <c r="AU281" s="144"/>
      <c r="AV281" s="144"/>
      <c r="AW281" s="144"/>
      <c r="AX281" s="144"/>
      <c r="AY281" s="144"/>
      <c r="AZ281" s="144"/>
      <c r="BA281" s="144"/>
      <c r="BB281" s="144"/>
      <c r="BC281" s="144"/>
      <c r="BD281" s="144"/>
      <c r="BE281" s="144"/>
      <c r="BF281" s="144"/>
      <c r="BG281" s="144"/>
      <c r="BH281" s="144"/>
      <c r="BI281" s="144"/>
      <c r="BJ281" s="144"/>
      <c r="BK281" s="144"/>
      <c r="BL281" s="144"/>
      <c r="BM281" s="144"/>
      <c r="BN281" s="144"/>
      <c r="BO281" s="144"/>
      <c r="BP281" s="144"/>
      <c r="BQ281" s="144"/>
      <c r="BR281" s="144"/>
      <c r="BS281" s="144"/>
      <c r="BT281" s="144"/>
      <c r="BU281" s="144"/>
      <c r="BV281" s="144"/>
      <c r="BW281" s="144"/>
      <c r="BX281" s="144"/>
      <c r="BY281" s="144"/>
      <c r="BZ281" s="144"/>
      <c r="CA281" s="144"/>
      <c r="CB281" s="144"/>
    </row>
    <row r="282" spans="1:80" x14ac:dyDescent="0.25">
      <c r="A282" s="135" t="s">
        <v>701</v>
      </c>
      <c r="B282" s="91"/>
      <c r="C282" s="91">
        <v>0</v>
      </c>
      <c r="D282" s="91">
        <v>80292.14</v>
      </c>
      <c r="E282" s="91">
        <v>152245.63</v>
      </c>
      <c r="F282" s="91">
        <v>222054.52</v>
      </c>
      <c r="G282" s="91">
        <v>291863.40999999997</v>
      </c>
      <c r="H282" s="91">
        <v>361672.3</v>
      </c>
      <c r="I282" s="91">
        <v>431481.19</v>
      </c>
      <c r="J282" s="91">
        <v>501290.08</v>
      </c>
      <c r="K282" s="91">
        <v>571098.97</v>
      </c>
      <c r="L282" s="91">
        <v>640907.86</v>
      </c>
      <c r="M282" s="91">
        <v>710716.75</v>
      </c>
      <c r="N282" s="91">
        <v>780525.64</v>
      </c>
      <c r="O282" s="172">
        <v>0</v>
      </c>
      <c r="P282" s="91">
        <v>69809</v>
      </c>
      <c r="Q282" s="91">
        <v>139618</v>
      </c>
      <c r="R282" s="91">
        <v>209427</v>
      </c>
      <c r="S282" s="91">
        <v>279236</v>
      </c>
      <c r="T282" s="91">
        <v>349045</v>
      </c>
      <c r="U282" s="91">
        <v>418854</v>
      </c>
      <c r="V282" s="91">
        <v>488663</v>
      </c>
      <c r="W282" s="91">
        <v>558472</v>
      </c>
      <c r="X282" s="91">
        <v>628281</v>
      </c>
      <c r="Y282" s="91">
        <v>698090</v>
      </c>
      <c r="Z282" s="91">
        <v>767899</v>
      </c>
      <c r="AA282" s="172">
        <v>0</v>
      </c>
      <c r="AB282" s="91">
        <v>69809</v>
      </c>
      <c r="AC282" s="91">
        <v>139618</v>
      </c>
      <c r="AD282" s="91">
        <v>209427</v>
      </c>
      <c r="AE282" s="91">
        <v>279236</v>
      </c>
      <c r="AF282" s="91">
        <v>349045</v>
      </c>
      <c r="AG282" s="91">
        <v>418854</v>
      </c>
      <c r="AH282" s="91">
        <v>488663</v>
      </c>
      <c r="AI282" s="91">
        <v>558472</v>
      </c>
      <c r="AJ282" s="91">
        <v>628281</v>
      </c>
      <c r="AK282" s="91">
        <v>698090</v>
      </c>
      <c r="AL282" s="91">
        <v>767899</v>
      </c>
      <c r="AM282" s="172">
        <v>0</v>
      </c>
      <c r="AN282" s="91">
        <v>69808.89</v>
      </c>
      <c r="AO282" s="91">
        <v>139617.78</v>
      </c>
      <c r="AP282" s="91">
        <v>209426.67</v>
      </c>
      <c r="AQ282" s="91">
        <v>279235.56</v>
      </c>
      <c r="AR282" s="91">
        <v>357588.56</v>
      </c>
      <c r="AS282" s="91">
        <v>357588.56</v>
      </c>
      <c r="AT282" s="91">
        <v>357588.56</v>
      </c>
      <c r="AU282" s="91">
        <v>357588.56</v>
      </c>
      <c r="AV282" s="91">
        <v>357588.56</v>
      </c>
      <c r="AW282" s="91">
        <v>357588.56</v>
      </c>
      <c r="AX282" s="91">
        <v>357588.56</v>
      </c>
      <c r="AY282" s="172">
        <v>0</v>
      </c>
      <c r="AZ282" s="91">
        <v>0</v>
      </c>
      <c r="BA282" s="91">
        <v>0</v>
      </c>
      <c r="BB282" s="91">
        <v>0</v>
      </c>
      <c r="BC282" s="91">
        <v>0</v>
      </c>
      <c r="BD282" s="91">
        <v>0</v>
      </c>
      <c r="BE282" s="91">
        <v>0</v>
      </c>
      <c r="BF282" s="91">
        <v>0</v>
      </c>
      <c r="BG282" s="91">
        <v>0</v>
      </c>
      <c r="BH282" s="91">
        <v>0</v>
      </c>
      <c r="BI282" s="91">
        <v>0</v>
      </c>
      <c r="BJ282" s="91">
        <v>0</v>
      </c>
      <c r="BK282" s="172">
        <v>0</v>
      </c>
      <c r="BL282" s="91">
        <v>0</v>
      </c>
      <c r="BM282" s="91">
        <v>0</v>
      </c>
      <c r="BN282" s="91">
        <v>0</v>
      </c>
      <c r="BO282" s="91">
        <v>0</v>
      </c>
      <c r="BP282" s="91">
        <v>0</v>
      </c>
      <c r="BQ282" s="91">
        <v>0</v>
      </c>
      <c r="BR282" s="91">
        <v>0</v>
      </c>
      <c r="BS282" s="91">
        <v>0</v>
      </c>
      <c r="BT282" s="91">
        <v>0</v>
      </c>
      <c r="BU282" s="91">
        <v>0</v>
      </c>
      <c r="BV282" s="91">
        <v>0</v>
      </c>
      <c r="BW282" s="91"/>
      <c r="BX282" s="91"/>
      <c r="BY282" s="91"/>
      <c r="BZ282" s="91"/>
      <c r="CA282" s="91"/>
      <c r="CB282" s="91"/>
    </row>
    <row r="283" spans="1:80" x14ac:dyDescent="0.25">
      <c r="A283" s="135" t="s">
        <v>769</v>
      </c>
      <c r="B283" s="91"/>
      <c r="C283" s="91">
        <v>10483.25</v>
      </c>
      <c r="D283" s="91">
        <v>2144.6</v>
      </c>
      <c r="E283" s="91">
        <v>0</v>
      </c>
      <c r="F283" s="91">
        <v>0</v>
      </c>
      <c r="G283" s="91">
        <v>0</v>
      </c>
      <c r="H283" s="91">
        <v>0</v>
      </c>
      <c r="I283" s="91">
        <v>0</v>
      </c>
      <c r="J283" s="91">
        <v>0</v>
      </c>
      <c r="K283" s="91">
        <v>0</v>
      </c>
      <c r="L283" s="91">
        <v>0</v>
      </c>
      <c r="M283" s="91">
        <v>0</v>
      </c>
      <c r="N283" s="91">
        <v>0</v>
      </c>
      <c r="O283" s="91">
        <v>0</v>
      </c>
      <c r="P283" s="91">
        <v>0</v>
      </c>
      <c r="Q283" s="91">
        <v>0</v>
      </c>
      <c r="R283" s="91">
        <v>0</v>
      </c>
      <c r="S283" s="91">
        <v>0</v>
      </c>
      <c r="T283" s="91">
        <v>0</v>
      </c>
      <c r="U283" s="91">
        <v>0</v>
      </c>
      <c r="V283" s="91">
        <v>0</v>
      </c>
      <c r="W283" s="91">
        <v>0</v>
      </c>
      <c r="X283" s="91">
        <v>0</v>
      </c>
      <c r="Y283" s="91">
        <v>0</v>
      </c>
      <c r="Z283" s="91">
        <v>0</v>
      </c>
      <c r="AA283" s="91">
        <v>0</v>
      </c>
      <c r="AB283" s="91">
        <v>0</v>
      </c>
      <c r="AC283" s="91">
        <v>0</v>
      </c>
      <c r="AD283" s="91">
        <v>0</v>
      </c>
      <c r="AE283" s="91">
        <v>0</v>
      </c>
      <c r="AF283" s="91">
        <v>0</v>
      </c>
      <c r="AG283" s="91">
        <v>0</v>
      </c>
      <c r="AH283" s="91">
        <v>0</v>
      </c>
      <c r="AI283" s="91">
        <v>0</v>
      </c>
      <c r="AJ283" s="91">
        <v>0</v>
      </c>
      <c r="AK283" s="91">
        <v>0</v>
      </c>
      <c r="AL283" s="91">
        <v>0</v>
      </c>
      <c r="AM283" s="91">
        <v>0</v>
      </c>
      <c r="AN283" s="91">
        <v>0</v>
      </c>
      <c r="AO283" s="91">
        <v>0</v>
      </c>
      <c r="AP283" s="91">
        <v>0</v>
      </c>
      <c r="AQ283" s="91">
        <v>0</v>
      </c>
      <c r="AR283" s="91">
        <v>0</v>
      </c>
      <c r="AS283" s="91">
        <v>0</v>
      </c>
      <c r="AT283" s="91">
        <v>0</v>
      </c>
      <c r="AU283" s="91">
        <v>0</v>
      </c>
      <c r="AV283" s="91">
        <v>0</v>
      </c>
      <c r="AW283" s="91">
        <v>0</v>
      </c>
      <c r="AX283" s="91">
        <v>0</v>
      </c>
      <c r="AY283" s="91">
        <v>0</v>
      </c>
      <c r="AZ283" s="91">
        <v>0</v>
      </c>
      <c r="BA283" s="91">
        <v>0</v>
      </c>
      <c r="BB283" s="91">
        <v>0</v>
      </c>
      <c r="BC283" s="91">
        <v>0</v>
      </c>
      <c r="BD283" s="91">
        <v>0</v>
      </c>
      <c r="BE283" s="91">
        <v>0</v>
      </c>
      <c r="BF283" s="91">
        <v>0</v>
      </c>
      <c r="BG283" s="91">
        <v>0</v>
      </c>
      <c r="BH283" s="91">
        <v>0</v>
      </c>
      <c r="BI283" s="91">
        <v>0</v>
      </c>
      <c r="BJ283" s="91">
        <v>0</v>
      </c>
      <c r="BK283" s="91">
        <v>0</v>
      </c>
      <c r="BL283" s="91">
        <v>0</v>
      </c>
      <c r="BM283" s="91">
        <v>0</v>
      </c>
      <c r="BN283" s="91">
        <v>0</v>
      </c>
      <c r="BO283" s="91">
        <v>0</v>
      </c>
      <c r="BP283" s="91">
        <v>0</v>
      </c>
      <c r="BQ283" s="91">
        <v>0</v>
      </c>
      <c r="BR283" s="91">
        <v>0</v>
      </c>
      <c r="BS283" s="91">
        <v>0</v>
      </c>
      <c r="BT283" s="91">
        <v>0</v>
      </c>
      <c r="BU283" s="91">
        <v>0</v>
      </c>
      <c r="BV283" s="91">
        <v>0</v>
      </c>
      <c r="BW283" s="91">
        <v>12627.85</v>
      </c>
      <c r="BX283" s="91">
        <v>0</v>
      </c>
      <c r="BY283" s="91">
        <v>0</v>
      </c>
      <c r="BZ283" s="91">
        <v>0</v>
      </c>
      <c r="CA283" s="91">
        <v>0</v>
      </c>
      <c r="CB283" s="91">
        <v>0</v>
      </c>
    </row>
    <row r="284" spans="1:80" x14ac:dyDescent="0.25">
      <c r="A284" s="148" t="s">
        <v>770</v>
      </c>
      <c r="B284" s="137"/>
      <c r="C284" s="91">
        <v>69808.89</v>
      </c>
      <c r="D284" s="91">
        <v>69808.89</v>
      </c>
      <c r="E284" s="91">
        <v>69808.89</v>
      </c>
      <c r="F284" s="91">
        <v>69808.89</v>
      </c>
      <c r="G284" s="91">
        <v>69808.89</v>
      </c>
      <c r="H284" s="91">
        <v>69808.89</v>
      </c>
      <c r="I284" s="91">
        <v>69808.89</v>
      </c>
      <c r="J284" s="91">
        <v>69808.89</v>
      </c>
      <c r="K284" s="91">
        <v>69808.89</v>
      </c>
      <c r="L284" s="91">
        <v>69808.89</v>
      </c>
      <c r="M284" s="91">
        <v>69808.89</v>
      </c>
      <c r="N284" s="91">
        <v>69808.89</v>
      </c>
      <c r="O284" s="91">
        <v>69809</v>
      </c>
      <c r="P284" s="91">
        <v>69809</v>
      </c>
      <c r="Q284" s="91">
        <v>69809</v>
      </c>
      <c r="R284" s="91">
        <v>69809</v>
      </c>
      <c r="S284" s="91">
        <v>69809</v>
      </c>
      <c r="T284" s="91">
        <v>69809</v>
      </c>
      <c r="U284" s="91">
        <v>69809</v>
      </c>
      <c r="V284" s="91">
        <v>69809</v>
      </c>
      <c r="W284" s="91">
        <v>69809</v>
      </c>
      <c r="X284" s="91">
        <v>69809</v>
      </c>
      <c r="Y284" s="91">
        <v>69809</v>
      </c>
      <c r="Z284" s="91">
        <v>69809</v>
      </c>
      <c r="AA284" s="91">
        <v>69809</v>
      </c>
      <c r="AB284" s="91">
        <v>69809</v>
      </c>
      <c r="AC284" s="91">
        <v>69809</v>
      </c>
      <c r="AD284" s="91">
        <v>69809</v>
      </c>
      <c r="AE284" s="91">
        <v>69809</v>
      </c>
      <c r="AF284" s="91">
        <v>69809</v>
      </c>
      <c r="AG284" s="91">
        <v>69809</v>
      </c>
      <c r="AH284" s="91">
        <v>69809</v>
      </c>
      <c r="AI284" s="91">
        <v>69809</v>
      </c>
      <c r="AJ284" s="91">
        <v>69809</v>
      </c>
      <c r="AK284" s="91">
        <v>69809</v>
      </c>
      <c r="AL284" s="91">
        <v>69809</v>
      </c>
      <c r="AM284" s="91">
        <v>69808.89</v>
      </c>
      <c r="AN284" s="91">
        <v>69808.89</v>
      </c>
      <c r="AO284" s="91">
        <v>69808.89</v>
      </c>
      <c r="AP284" s="91">
        <v>69808.89</v>
      </c>
      <c r="AQ284" s="91">
        <v>78353</v>
      </c>
      <c r="AR284" s="91">
        <v>0</v>
      </c>
      <c r="AS284" s="91">
        <v>0</v>
      </c>
      <c r="AT284" s="91">
        <v>0</v>
      </c>
      <c r="AU284" s="91">
        <v>0</v>
      </c>
      <c r="AV284" s="91">
        <v>0</v>
      </c>
      <c r="AW284" s="91">
        <v>0</v>
      </c>
      <c r="AX284" s="91">
        <v>0</v>
      </c>
      <c r="AY284" s="91">
        <v>0</v>
      </c>
      <c r="AZ284" s="91">
        <v>0</v>
      </c>
      <c r="BA284" s="91">
        <v>0</v>
      </c>
      <c r="BB284" s="91">
        <v>0</v>
      </c>
      <c r="BC284" s="91">
        <v>0</v>
      </c>
      <c r="BD284" s="91">
        <v>0</v>
      </c>
      <c r="BE284" s="91">
        <v>0</v>
      </c>
      <c r="BF284" s="91">
        <v>0</v>
      </c>
      <c r="BG284" s="91">
        <v>0</v>
      </c>
      <c r="BH284" s="91">
        <v>0</v>
      </c>
      <c r="BI284" s="91">
        <v>0</v>
      </c>
      <c r="BJ284" s="91">
        <v>0</v>
      </c>
      <c r="BK284" s="91">
        <v>0</v>
      </c>
      <c r="BL284" s="91">
        <v>0</v>
      </c>
      <c r="BM284" s="91">
        <v>0</v>
      </c>
      <c r="BN284" s="91">
        <v>0</v>
      </c>
      <c r="BO284" s="91">
        <v>0</v>
      </c>
      <c r="BP284" s="91">
        <v>0</v>
      </c>
      <c r="BQ284" s="91">
        <v>0</v>
      </c>
      <c r="BR284" s="91">
        <v>0</v>
      </c>
      <c r="BS284" s="91">
        <v>0</v>
      </c>
      <c r="BT284" s="91">
        <v>0</v>
      </c>
      <c r="BU284" s="91">
        <v>0</v>
      </c>
      <c r="BV284" s="91">
        <v>0</v>
      </c>
      <c r="BW284" s="91">
        <v>837706.68</v>
      </c>
      <c r="BX284" s="91">
        <v>837708</v>
      </c>
      <c r="BY284" s="91">
        <v>837708</v>
      </c>
      <c r="BZ284" s="91">
        <v>357588.56</v>
      </c>
      <c r="CA284" s="91">
        <v>0</v>
      </c>
      <c r="CB284" s="91">
        <v>0</v>
      </c>
    </row>
    <row r="285" spans="1:80" x14ac:dyDescent="0.25">
      <c r="A285" s="135" t="s">
        <v>314</v>
      </c>
      <c r="B285" s="173"/>
      <c r="C285" s="140">
        <v>80292.14</v>
      </c>
      <c r="D285" s="140">
        <v>152245.63</v>
      </c>
      <c r="E285" s="140">
        <v>222054.52</v>
      </c>
      <c r="F285" s="140">
        <v>291863.40999999997</v>
      </c>
      <c r="G285" s="140">
        <v>361672.3</v>
      </c>
      <c r="H285" s="140">
        <v>431481.19</v>
      </c>
      <c r="I285" s="140">
        <v>501290.08</v>
      </c>
      <c r="J285" s="140">
        <v>571098.97</v>
      </c>
      <c r="K285" s="140">
        <v>640907.86</v>
      </c>
      <c r="L285" s="140">
        <v>710716.75</v>
      </c>
      <c r="M285" s="140">
        <v>780525.64</v>
      </c>
      <c r="N285" s="140">
        <v>850334.53</v>
      </c>
      <c r="O285" s="140">
        <v>69809</v>
      </c>
      <c r="P285" s="140">
        <v>139618</v>
      </c>
      <c r="Q285" s="140">
        <v>209427</v>
      </c>
      <c r="R285" s="140">
        <v>279236</v>
      </c>
      <c r="S285" s="140">
        <v>349045</v>
      </c>
      <c r="T285" s="140">
        <v>418854</v>
      </c>
      <c r="U285" s="140">
        <v>488663</v>
      </c>
      <c r="V285" s="140">
        <v>558472</v>
      </c>
      <c r="W285" s="140">
        <v>628281</v>
      </c>
      <c r="X285" s="140">
        <v>698090</v>
      </c>
      <c r="Y285" s="140">
        <v>767899</v>
      </c>
      <c r="Z285" s="140">
        <v>837708</v>
      </c>
      <c r="AA285" s="140">
        <v>69809</v>
      </c>
      <c r="AB285" s="140">
        <v>139618</v>
      </c>
      <c r="AC285" s="140">
        <v>209427</v>
      </c>
      <c r="AD285" s="140">
        <v>279236</v>
      </c>
      <c r="AE285" s="140">
        <v>349045</v>
      </c>
      <c r="AF285" s="140">
        <v>418854</v>
      </c>
      <c r="AG285" s="140">
        <v>488663</v>
      </c>
      <c r="AH285" s="140">
        <v>558472</v>
      </c>
      <c r="AI285" s="140">
        <v>628281</v>
      </c>
      <c r="AJ285" s="140">
        <v>698090</v>
      </c>
      <c r="AK285" s="140">
        <v>767899</v>
      </c>
      <c r="AL285" s="140">
        <v>837708</v>
      </c>
      <c r="AM285" s="140">
        <v>69808.89</v>
      </c>
      <c r="AN285" s="140">
        <v>139617.78</v>
      </c>
      <c r="AO285" s="140">
        <v>209426.67</v>
      </c>
      <c r="AP285" s="140">
        <v>279235.56</v>
      </c>
      <c r="AQ285" s="140">
        <v>357588.56</v>
      </c>
      <c r="AR285" s="140">
        <v>357588.56</v>
      </c>
      <c r="AS285" s="140">
        <v>357588.56</v>
      </c>
      <c r="AT285" s="140">
        <v>357588.56</v>
      </c>
      <c r="AU285" s="140">
        <v>357588.56</v>
      </c>
      <c r="AV285" s="140">
        <v>357588.56</v>
      </c>
      <c r="AW285" s="140">
        <v>357588.56</v>
      </c>
      <c r="AX285" s="140">
        <v>357588.56</v>
      </c>
      <c r="AY285" s="140">
        <v>0</v>
      </c>
      <c r="AZ285" s="140">
        <v>0</v>
      </c>
      <c r="BA285" s="140">
        <v>0</v>
      </c>
      <c r="BB285" s="140">
        <v>0</v>
      </c>
      <c r="BC285" s="140">
        <v>0</v>
      </c>
      <c r="BD285" s="140">
        <v>0</v>
      </c>
      <c r="BE285" s="140">
        <v>0</v>
      </c>
      <c r="BF285" s="140">
        <v>0</v>
      </c>
      <c r="BG285" s="140">
        <v>0</v>
      </c>
      <c r="BH285" s="140">
        <v>0</v>
      </c>
      <c r="BI285" s="140">
        <v>0</v>
      </c>
      <c r="BJ285" s="140">
        <v>0</v>
      </c>
      <c r="BK285" s="140">
        <v>0</v>
      </c>
      <c r="BL285" s="140">
        <v>0</v>
      </c>
      <c r="BM285" s="140">
        <v>0</v>
      </c>
      <c r="BN285" s="140">
        <v>0</v>
      </c>
      <c r="BO285" s="140">
        <v>0</v>
      </c>
      <c r="BP285" s="140">
        <v>0</v>
      </c>
      <c r="BQ285" s="140">
        <v>0</v>
      </c>
      <c r="BR285" s="140">
        <v>0</v>
      </c>
      <c r="BS285" s="140">
        <v>0</v>
      </c>
      <c r="BT285" s="140">
        <v>0</v>
      </c>
      <c r="BU285" s="140">
        <v>0</v>
      </c>
      <c r="BV285" s="140">
        <v>0</v>
      </c>
      <c r="BW285" s="140">
        <v>850334.53</v>
      </c>
      <c r="BX285" s="140">
        <v>837708</v>
      </c>
      <c r="BY285" s="140">
        <v>837708</v>
      </c>
      <c r="BZ285" s="140">
        <v>357588.56</v>
      </c>
      <c r="CA285" s="140">
        <v>0</v>
      </c>
      <c r="CB285" s="140">
        <v>0</v>
      </c>
    </row>
    <row r="286" spans="1:80" x14ac:dyDescent="0.25">
      <c r="A286" s="135" t="s">
        <v>703</v>
      </c>
      <c r="B286" s="91"/>
      <c r="C286" s="91">
        <v>0</v>
      </c>
      <c r="D286" s="91">
        <v>0</v>
      </c>
      <c r="E286" s="91">
        <v>0</v>
      </c>
      <c r="F286" s="91">
        <v>0</v>
      </c>
      <c r="G286" s="91">
        <v>0</v>
      </c>
      <c r="H286" s="91">
        <v>0</v>
      </c>
      <c r="I286" s="91">
        <v>0</v>
      </c>
      <c r="J286" s="91">
        <v>0</v>
      </c>
      <c r="K286" s="91">
        <v>0</v>
      </c>
      <c r="L286" s="91">
        <v>0</v>
      </c>
      <c r="M286" s="91">
        <v>0</v>
      </c>
      <c r="N286" s="91">
        <v>0</v>
      </c>
      <c r="O286" s="91">
        <v>0</v>
      </c>
      <c r="P286" s="91">
        <v>0</v>
      </c>
      <c r="Q286" s="91">
        <v>0</v>
      </c>
      <c r="R286" s="91">
        <v>0</v>
      </c>
      <c r="S286" s="91">
        <v>0</v>
      </c>
      <c r="T286" s="91">
        <v>0</v>
      </c>
      <c r="U286" s="91">
        <v>0</v>
      </c>
      <c r="V286" s="91">
        <v>0</v>
      </c>
      <c r="W286" s="91">
        <v>0</v>
      </c>
      <c r="X286" s="91">
        <v>0</v>
      </c>
      <c r="Y286" s="91">
        <v>0</v>
      </c>
      <c r="Z286" s="91">
        <v>0</v>
      </c>
      <c r="AA286" s="91">
        <v>0</v>
      </c>
      <c r="AB286" s="91">
        <v>0</v>
      </c>
      <c r="AC286" s="91">
        <v>0</v>
      </c>
      <c r="AD286" s="91">
        <v>0</v>
      </c>
      <c r="AE286" s="91">
        <v>0</v>
      </c>
      <c r="AF286" s="91">
        <v>0</v>
      </c>
      <c r="AG286" s="91">
        <v>0</v>
      </c>
      <c r="AH286" s="91">
        <v>0</v>
      </c>
      <c r="AI286" s="91">
        <v>0</v>
      </c>
      <c r="AJ286" s="91">
        <v>0</v>
      </c>
      <c r="AK286" s="91">
        <v>0</v>
      </c>
      <c r="AL286" s="91">
        <v>0</v>
      </c>
      <c r="AM286" s="91">
        <v>0</v>
      </c>
      <c r="AN286" s="91">
        <v>0</v>
      </c>
      <c r="AO286" s="91">
        <v>0</v>
      </c>
      <c r="AP286" s="91">
        <v>0</v>
      </c>
      <c r="AQ286" s="91">
        <v>0</v>
      </c>
      <c r="AR286" s="91">
        <v>0</v>
      </c>
      <c r="AS286" s="91">
        <v>0</v>
      </c>
      <c r="AT286" s="91">
        <v>0</v>
      </c>
      <c r="AU286" s="91">
        <v>0</v>
      </c>
      <c r="AV286" s="91">
        <v>0</v>
      </c>
      <c r="AW286" s="91">
        <v>0</v>
      </c>
      <c r="AX286" s="91">
        <v>0</v>
      </c>
      <c r="AY286" s="91">
        <v>0</v>
      </c>
      <c r="AZ286" s="91">
        <v>0</v>
      </c>
      <c r="BA286" s="91">
        <v>0</v>
      </c>
      <c r="BB286" s="91">
        <v>0</v>
      </c>
      <c r="BC286" s="91">
        <v>0</v>
      </c>
      <c r="BD286" s="91">
        <v>0</v>
      </c>
      <c r="BE286" s="91">
        <v>0</v>
      </c>
      <c r="BF286" s="91">
        <v>0</v>
      </c>
      <c r="BG286" s="91">
        <v>0</v>
      </c>
      <c r="BH286" s="91">
        <v>0</v>
      </c>
      <c r="BI286" s="91">
        <v>0</v>
      </c>
      <c r="BJ286" s="91">
        <v>0</v>
      </c>
      <c r="BK286" s="91">
        <v>0</v>
      </c>
      <c r="BL286" s="91">
        <v>0</v>
      </c>
      <c r="BM286" s="91">
        <v>0</v>
      </c>
      <c r="BN286" s="91">
        <v>0</v>
      </c>
      <c r="BO286" s="91">
        <v>0</v>
      </c>
      <c r="BP286" s="91">
        <v>0</v>
      </c>
      <c r="BQ286" s="91">
        <v>0</v>
      </c>
      <c r="BR286" s="91">
        <v>0</v>
      </c>
      <c r="BS286" s="91">
        <v>0</v>
      </c>
      <c r="BT286" s="91">
        <v>0</v>
      </c>
      <c r="BU286" s="91">
        <v>0</v>
      </c>
      <c r="BV286" s="91">
        <v>0</v>
      </c>
      <c r="BW286" s="91"/>
      <c r="BX286" s="91"/>
      <c r="BY286" s="91"/>
      <c r="BZ286" s="91"/>
      <c r="CA286" s="91"/>
      <c r="CB286" s="91"/>
    </row>
    <row r="287" spans="1:80" x14ac:dyDescent="0.25">
      <c r="A287" s="135"/>
      <c r="B287" s="135"/>
      <c r="C287" s="135"/>
      <c r="D287" s="135"/>
      <c r="E287" s="135"/>
      <c r="F287" s="135"/>
      <c r="G287" s="135"/>
      <c r="H287" s="135"/>
      <c r="I287" s="135"/>
      <c r="J287" s="135"/>
      <c r="K287" s="135"/>
      <c r="L287" s="135"/>
      <c r="M287" s="135"/>
      <c r="N287" s="135"/>
      <c r="O287" s="135"/>
      <c r="P287" s="135"/>
      <c r="Q287" s="135"/>
      <c r="R287" s="135"/>
      <c r="S287" s="135"/>
      <c r="T287" s="135"/>
      <c r="U287" s="135"/>
      <c r="V287" s="135"/>
      <c r="W287" s="135"/>
      <c r="X287" s="135"/>
      <c r="Y287" s="135"/>
      <c r="Z287" s="135"/>
      <c r="AA287" s="135"/>
      <c r="AB287" s="135"/>
      <c r="AC287" s="135"/>
      <c r="AD287" s="135"/>
      <c r="AE287" s="135"/>
      <c r="AF287" s="135"/>
      <c r="AG287" s="135"/>
      <c r="AH287" s="135"/>
      <c r="AI287" s="135"/>
      <c r="AJ287" s="135"/>
      <c r="AK287" s="135"/>
      <c r="AL287" s="135"/>
      <c r="AM287" s="135"/>
      <c r="AN287" s="135"/>
      <c r="AO287" s="135"/>
      <c r="AP287" s="135"/>
      <c r="AQ287" s="135"/>
      <c r="AR287" s="135"/>
      <c r="AS287" s="135"/>
      <c r="AT287" s="135"/>
      <c r="AU287" s="135"/>
      <c r="AV287" s="135"/>
      <c r="AW287" s="135"/>
      <c r="AX287" s="135"/>
      <c r="AY287" s="135"/>
      <c r="AZ287" s="135"/>
      <c r="BA287" s="135"/>
      <c r="BB287" s="135"/>
      <c r="BC287" s="135"/>
      <c r="BD287" s="135"/>
      <c r="BE287" s="135"/>
      <c r="BF287" s="135"/>
      <c r="BG287" s="135"/>
      <c r="BH287" s="135"/>
      <c r="BI287" s="135"/>
      <c r="BJ287" s="135"/>
      <c r="BK287" s="135"/>
      <c r="BL287" s="135"/>
      <c r="BM287" s="135"/>
      <c r="BN287" s="135"/>
      <c r="BO287" s="135"/>
      <c r="BP287" s="135"/>
      <c r="BQ287" s="135"/>
      <c r="BR287" s="135"/>
      <c r="BS287" s="135"/>
      <c r="BT287" s="135"/>
      <c r="BU287" s="135"/>
      <c r="BV287" s="135"/>
      <c r="BW287" s="135"/>
      <c r="BX287" s="135"/>
      <c r="BY287" s="135"/>
      <c r="BZ287" s="135"/>
      <c r="CA287" s="135"/>
      <c r="CB287" s="135"/>
    </row>
    <row r="288" spans="1:80" x14ac:dyDescent="0.25">
      <c r="A288" s="132">
        <v>7100010</v>
      </c>
      <c r="B288" s="133" t="s">
        <v>771</v>
      </c>
      <c r="C288" s="144"/>
      <c r="D288" s="144"/>
      <c r="E288" s="144"/>
      <c r="F288" s="144"/>
      <c r="G288" s="144"/>
      <c r="H288" s="144"/>
      <c r="I288" s="144"/>
      <c r="J288" s="144"/>
      <c r="K288" s="144"/>
      <c r="L288" s="144"/>
      <c r="M288" s="144"/>
      <c r="N288" s="144"/>
      <c r="O288" s="144"/>
      <c r="P288" s="144"/>
      <c r="Q288" s="144"/>
      <c r="R288" s="144"/>
      <c r="S288" s="144"/>
      <c r="T288" s="144"/>
      <c r="U288" s="144"/>
      <c r="V288" s="144"/>
      <c r="W288" s="144"/>
      <c r="X288" s="144"/>
      <c r="Y288" s="144"/>
      <c r="Z288" s="144"/>
      <c r="AA288" s="144"/>
      <c r="AB288" s="144"/>
      <c r="AC288" s="144"/>
      <c r="AD288" s="144"/>
      <c r="AE288" s="144"/>
      <c r="AF288" s="144"/>
      <c r="AG288" s="144"/>
      <c r="AH288" s="144"/>
      <c r="AI288" s="144"/>
      <c r="AJ288" s="144"/>
      <c r="AK288" s="144"/>
      <c r="AL288" s="144"/>
      <c r="AM288" s="144"/>
      <c r="AN288" s="144"/>
      <c r="AO288" s="144"/>
      <c r="AP288" s="144"/>
      <c r="AQ288" s="144"/>
      <c r="AR288" s="144"/>
      <c r="AS288" s="144"/>
      <c r="AT288" s="144"/>
      <c r="AU288" s="144"/>
      <c r="AV288" s="144"/>
      <c r="AW288" s="144"/>
      <c r="AX288" s="144"/>
      <c r="AY288" s="144"/>
      <c r="AZ288" s="144"/>
      <c r="BA288" s="144"/>
      <c r="BB288" s="144"/>
      <c r="BC288" s="144"/>
      <c r="BD288" s="144"/>
      <c r="BE288" s="144"/>
      <c r="BF288" s="144"/>
      <c r="BG288" s="144"/>
      <c r="BH288" s="144"/>
      <c r="BI288" s="144"/>
      <c r="BJ288" s="144"/>
      <c r="BK288" s="144"/>
      <c r="BL288" s="144"/>
      <c r="BM288" s="144"/>
      <c r="BN288" s="144"/>
      <c r="BO288" s="144"/>
      <c r="BP288" s="144"/>
      <c r="BQ288" s="144"/>
      <c r="BR288" s="144"/>
      <c r="BS288" s="144"/>
      <c r="BT288" s="144"/>
      <c r="BU288" s="144"/>
      <c r="BV288" s="144"/>
      <c r="BW288" s="144"/>
      <c r="BX288" s="144"/>
      <c r="BY288" s="144"/>
      <c r="BZ288" s="144"/>
      <c r="CA288" s="144"/>
      <c r="CB288" s="144"/>
    </row>
    <row r="289" spans="1:80" x14ac:dyDescent="0.25">
      <c r="A289" s="135" t="s">
        <v>701</v>
      </c>
      <c r="B289" s="91"/>
      <c r="C289" s="91">
        <v>0</v>
      </c>
      <c r="D289" s="91">
        <v>-996048.69</v>
      </c>
      <c r="E289" s="91">
        <v>-2057942.04</v>
      </c>
      <c r="F289" s="91">
        <v>-3196167.84</v>
      </c>
      <c r="G289" s="91">
        <v>-4458517.72</v>
      </c>
      <c r="H289" s="91">
        <v>-5836742.1399999997</v>
      </c>
      <c r="I289" s="91">
        <v>-7348662.2699999996</v>
      </c>
      <c r="J289" s="91">
        <v>-9021827.5600000005</v>
      </c>
      <c r="K289" s="91">
        <v>-10846316.82</v>
      </c>
      <c r="L289" s="91">
        <v>-12798677.66</v>
      </c>
      <c r="M289" s="91">
        <v>-14879991.35</v>
      </c>
      <c r="N289" s="91">
        <v>-17070705.550000001</v>
      </c>
      <c r="O289" s="172">
        <v>0</v>
      </c>
      <c r="P289" s="91">
        <v>-1609893.14</v>
      </c>
      <c r="Q289" s="91">
        <v>-3348567.51</v>
      </c>
      <c r="R289" s="91">
        <v>-5243187.38</v>
      </c>
      <c r="S289" s="91">
        <v>-7324865.7199999997</v>
      </c>
      <c r="T289" s="91">
        <v>-9546049.2799999993</v>
      </c>
      <c r="U289" s="91">
        <v>-11980882.32</v>
      </c>
      <c r="V289" s="91">
        <v>-14692655.32</v>
      </c>
      <c r="W289" s="91">
        <v>-17617079.940000001</v>
      </c>
      <c r="X289" s="91">
        <v>-20701487.399999999</v>
      </c>
      <c r="Y289" s="91">
        <v>-23951187.989999998</v>
      </c>
      <c r="Z289" s="91">
        <v>-27418198</v>
      </c>
      <c r="AA289" s="172">
        <v>0</v>
      </c>
      <c r="AB289" s="91">
        <v>-3349541.01</v>
      </c>
      <c r="AC289" s="91">
        <v>-7008040.6900000004</v>
      </c>
      <c r="AD289" s="91">
        <v>-10885736.42</v>
      </c>
      <c r="AE289" s="91">
        <v>-14733954.109999999</v>
      </c>
      <c r="AF289" s="91">
        <v>-18032311.710000001</v>
      </c>
      <c r="AG289" s="91">
        <v>-20503589.739999998</v>
      </c>
      <c r="AH289" s="91">
        <v>-22677263.050000001</v>
      </c>
      <c r="AI289" s="91">
        <v>-25088946.210000001</v>
      </c>
      <c r="AJ289" s="91">
        <v>-27660076.140000001</v>
      </c>
      <c r="AK289" s="91">
        <v>-30307981.879999999</v>
      </c>
      <c r="AL289" s="91">
        <v>-33014974.98</v>
      </c>
      <c r="AM289" s="172">
        <v>0</v>
      </c>
      <c r="AN289" s="91">
        <v>-2003162.7</v>
      </c>
      <c r="AO289" s="91">
        <v>-4211599.99</v>
      </c>
      <c r="AP289" s="91">
        <v>-6445204.96</v>
      </c>
      <c r="AQ289" s="91">
        <v>-8705143.6300000008</v>
      </c>
      <c r="AR289" s="91">
        <v>-11170252.25</v>
      </c>
      <c r="AS289" s="91">
        <v>-13731110.369999999</v>
      </c>
      <c r="AT289" s="91">
        <v>-16390821.689999999</v>
      </c>
      <c r="AU289" s="91">
        <v>-19252227.780000001</v>
      </c>
      <c r="AV289" s="91">
        <v>-22130831.539999999</v>
      </c>
      <c r="AW289" s="91">
        <v>-25002192.859999999</v>
      </c>
      <c r="AX289" s="91">
        <v>-28045203.440000001</v>
      </c>
      <c r="AY289" s="172">
        <v>0</v>
      </c>
      <c r="AZ289" s="91">
        <v>-2006064.29</v>
      </c>
      <c r="BA289" s="91">
        <v>-4248279.9800000004</v>
      </c>
      <c r="BB289" s="91">
        <v>-6772523.1299999999</v>
      </c>
      <c r="BC289" s="91">
        <v>-9538397.7699999996</v>
      </c>
      <c r="BD289" s="91">
        <v>-12516414.23</v>
      </c>
      <c r="BE289" s="91">
        <v>-15721499.810000001</v>
      </c>
      <c r="BF289" s="91">
        <v>-19189448.18</v>
      </c>
      <c r="BG289" s="91">
        <v>-22904390.719999999</v>
      </c>
      <c r="BH289" s="91">
        <v>-26736140.350000001</v>
      </c>
      <c r="BI289" s="91">
        <v>-30698767.23</v>
      </c>
      <c r="BJ289" s="91">
        <v>-34903985.829999998</v>
      </c>
      <c r="BK289" s="172">
        <v>0</v>
      </c>
      <c r="BL289" s="91">
        <v>-3416855.48</v>
      </c>
      <c r="BM289" s="91">
        <v>-7120317.3300000001</v>
      </c>
      <c r="BN289" s="91">
        <v>-11115071.58</v>
      </c>
      <c r="BO289" s="91">
        <v>-15368593.77</v>
      </c>
      <c r="BP289" s="91">
        <v>-19844924.289999999</v>
      </c>
      <c r="BQ289" s="91">
        <v>-24584328.66</v>
      </c>
      <c r="BR289" s="91">
        <v>-29601836.5</v>
      </c>
      <c r="BS289" s="91">
        <v>-34856403.670000002</v>
      </c>
      <c r="BT289" s="91">
        <v>-39898140.390000001</v>
      </c>
      <c r="BU289" s="91">
        <v>-44721821.600000001</v>
      </c>
      <c r="BV289" s="91">
        <v>-49779590.420000002</v>
      </c>
      <c r="BW289" s="91"/>
      <c r="BX289" s="91"/>
      <c r="BY289" s="91"/>
      <c r="BZ289" s="91"/>
      <c r="CA289" s="91"/>
      <c r="CB289" s="91"/>
    </row>
    <row r="290" spans="1:80" x14ac:dyDescent="0.25">
      <c r="A290" s="135" t="s">
        <v>677</v>
      </c>
      <c r="B290" s="154"/>
      <c r="C290" s="91">
        <v>-996048.69</v>
      </c>
      <c r="D290" s="91">
        <v>-1061893.3500000001</v>
      </c>
      <c r="E290" s="91">
        <v>-1138225.8</v>
      </c>
      <c r="F290" s="91">
        <v>-1262349.8799999999</v>
      </c>
      <c r="G290" s="91">
        <v>-1378224.42</v>
      </c>
      <c r="H290" s="91">
        <v>-1511920.13</v>
      </c>
      <c r="I290" s="91">
        <v>-1673165.29</v>
      </c>
      <c r="J290" s="91">
        <v>-1824489.26</v>
      </c>
      <c r="K290" s="91">
        <v>-1952360.84</v>
      </c>
      <c r="L290" s="91">
        <v>-2081313.69</v>
      </c>
      <c r="M290" s="91">
        <v>-2190714.2000000002</v>
      </c>
      <c r="N290" s="91">
        <v>-1859640.88</v>
      </c>
      <c r="O290" s="91">
        <v>-1609893.14</v>
      </c>
      <c r="P290" s="91">
        <v>-1738674.37</v>
      </c>
      <c r="Q290" s="91">
        <v>-1894619.87</v>
      </c>
      <c r="R290" s="91">
        <v>-2081678.34</v>
      </c>
      <c r="S290" s="91">
        <v>-2221183.56</v>
      </c>
      <c r="T290" s="91">
        <v>-2434833.04</v>
      </c>
      <c r="U290" s="91">
        <v>-2711773</v>
      </c>
      <c r="V290" s="91">
        <v>-2924424.62</v>
      </c>
      <c r="W290" s="91">
        <v>-3084407.46</v>
      </c>
      <c r="X290" s="91">
        <v>-3249700.59</v>
      </c>
      <c r="Y290" s="91">
        <v>-3467010.01</v>
      </c>
      <c r="Z290" s="91">
        <v>-3342061.76</v>
      </c>
      <c r="AA290" s="91">
        <v>-3349541.01</v>
      </c>
      <c r="AB290" s="91">
        <v>-3658499.68</v>
      </c>
      <c r="AC290" s="91">
        <v>-3877695.73</v>
      </c>
      <c r="AD290" s="91">
        <v>-3848217.69</v>
      </c>
      <c r="AE290" s="91">
        <v>-3298357.6</v>
      </c>
      <c r="AF290" s="91">
        <v>-2471278.0299999998</v>
      </c>
      <c r="AG290" s="91">
        <v>-2173673.31</v>
      </c>
      <c r="AH290" s="91">
        <v>-2411683.16</v>
      </c>
      <c r="AI290" s="91">
        <v>-2571129.9300000002</v>
      </c>
      <c r="AJ290" s="91">
        <v>-2647905.7400000002</v>
      </c>
      <c r="AK290" s="91">
        <v>-2706993.1</v>
      </c>
      <c r="AL290" s="91">
        <v>-2339546.1800000002</v>
      </c>
      <c r="AM290" s="91">
        <v>-2003162.7</v>
      </c>
      <c r="AN290" s="91">
        <v>-2208437.29</v>
      </c>
      <c r="AO290" s="91">
        <v>-2233604.9700000002</v>
      </c>
      <c r="AP290" s="91">
        <v>-2259938.67</v>
      </c>
      <c r="AQ290" s="91">
        <v>-2465108.62</v>
      </c>
      <c r="AR290" s="91">
        <v>-2560858.12</v>
      </c>
      <c r="AS290" s="91">
        <v>-2659711.3199999998</v>
      </c>
      <c r="AT290" s="91">
        <v>-2861406.09</v>
      </c>
      <c r="AU290" s="91">
        <v>-2878603.76</v>
      </c>
      <c r="AV290" s="91">
        <v>-2871361.32</v>
      </c>
      <c r="AW290" s="91">
        <v>-3043010.58</v>
      </c>
      <c r="AX290" s="91">
        <v>-2539131.2999999998</v>
      </c>
      <c r="AY290" s="91">
        <v>-2006064.29</v>
      </c>
      <c r="AZ290" s="91">
        <v>-2242215.69</v>
      </c>
      <c r="BA290" s="91">
        <v>-2524243.15</v>
      </c>
      <c r="BB290" s="91">
        <v>-2765874.64</v>
      </c>
      <c r="BC290" s="91">
        <v>-2978016.46</v>
      </c>
      <c r="BD290" s="91">
        <v>-3205085.58</v>
      </c>
      <c r="BE290" s="91">
        <v>-3467948.37</v>
      </c>
      <c r="BF290" s="91">
        <v>-3714942.54</v>
      </c>
      <c r="BG290" s="91">
        <v>-3831749.63</v>
      </c>
      <c r="BH290" s="91">
        <v>-3962626.88</v>
      </c>
      <c r="BI290" s="91">
        <v>-4205218.5999999996</v>
      </c>
      <c r="BJ290" s="91">
        <v>-3818453.88</v>
      </c>
      <c r="BK290" s="91">
        <v>-3416855.48</v>
      </c>
      <c r="BL290" s="91">
        <v>-3703461.85</v>
      </c>
      <c r="BM290" s="91">
        <v>-3994754.25</v>
      </c>
      <c r="BN290" s="91">
        <v>-4253522.1900000004</v>
      </c>
      <c r="BO290" s="91">
        <v>-4476330.5199999996</v>
      </c>
      <c r="BP290" s="91">
        <v>-4739404.37</v>
      </c>
      <c r="BQ290" s="91">
        <v>-5017507.8399999999</v>
      </c>
      <c r="BR290" s="91">
        <v>-5254567.17</v>
      </c>
      <c r="BS290" s="91">
        <v>-5041736.72</v>
      </c>
      <c r="BT290" s="91">
        <v>-4823681.21</v>
      </c>
      <c r="BU290" s="91">
        <v>-5057768.82</v>
      </c>
      <c r="BV290" s="91">
        <v>-4434120.4800000004</v>
      </c>
      <c r="BW290" s="91">
        <v>-18930346.429999996</v>
      </c>
      <c r="BX290" s="91">
        <v>-30760259.759999998</v>
      </c>
      <c r="BY290" s="91">
        <v>-35354521.160000004</v>
      </c>
      <c r="BZ290" s="91">
        <v>-30584334.739999998</v>
      </c>
      <c r="CA290" s="91">
        <v>-38722439.710000001</v>
      </c>
      <c r="CB290" s="91">
        <v>-54213710.900000006</v>
      </c>
    </row>
    <row r="291" spans="1:80" x14ac:dyDescent="0.25">
      <c r="A291" s="136" t="s">
        <v>641</v>
      </c>
      <c r="B291" s="137"/>
      <c r="C291" s="137"/>
      <c r="D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  <c r="O291" s="137"/>
      <c r="P291" s="137"/>
      <c r="Q291" s="137"/>
      <c r="R291" s="137"/>
      <c r="S291" s="137"/>
      <c r="T291" s="137"/>
      <c r="U291" s="137"/>
      <c r="V291" s="137"/>
      <c r="W291" s="137"/>
      <c r="X291" s="137"/>
      <c r="Y291" s="137"/>
      <c r="Z291" s="137"/>
      <c r="AA291" s="137"/>
      <c r="AB291" s="137"/>
      <c r="AC291" s="137"/>
      <c r="AD291" s="137"/>
      <c r="AE291" s="137"/>
      <c r="AF291" s="137"/>
      <c r="AG291" s="137"/>
      <c r="AH291" s="137"/>
      <c r="AI291" s="137"/>
      <c r="AJ291" s="137"/>
      <c r="AK291" s="137"/>
      <c r="AL291" s="137"/>
      <c r="AM291" s="137"/>
      <c r="AN291" s="137"/>
      <c r="AO291" s="137"/>
      <c r="AP291" s="137"/>
      <c r="AQ291" s="137"/>
      <c r="AR291" s="137"/>
      <c r="AS291" s="137"/>
      <c r="AT291" s="137"/>
      <c r="AU291" s="137"/>
      <c r="AV291" s="137"/>
      <c r="AW291" s="137"/>
      <c r="AX291" s="137"/>
      <c r="AY291" s="137"/>
      <c r="AZ291" s="137"/>
      <c r="BA291" s="137"/>
      <c r="BB291" s="137"/>
      <c r="BC291" s="137"/>
      <c r="BD291" s="137"/>
      <c r="BE291" s="137"/>
      <c r="BF291" s="137"/>
      <c r="BG291" s="137"/>
      <c r="BH291" s="137"/>
      <c r="BI291" s="137"/>
      <c r="BJ291" s="137"/>
      <c r="BK291" s="137"/>
      <c r="BL291" s="137"/>
      <c r="BM291" s="137"/>
      <c r="BN291" s="137"/>
      <c r="BO291" s="137"/>
      <c r="BP291" s="137"/>
      <c r="BQ291" s="137"/>
      <c r="BR291" s="137"/>
      <c r="BS291" s="137"/>
      <c r="BT291" s="137"/>
      <c r="BU291" s="137"/>
      <c r="BV291" s="137"/>
      <c r="BW291" s="91">
        <v>0</v>
      </c>
      <c r="BX291" s="91">
        <v>0</v>
      </c>
      <c r="BY291" s="91">
        <v>0</v>
      </c>
      <c r="BZ291" s="91">
        <v>0</v>
      </c>
      <c r="CA291" s="91">
        <v>0</v>
      </c>
      <c r="CB291" s="91">
        <v>0</v>
      </c>
    </row>
    <row r="292" spans="1:80" x14ac:dyDescent="0.25">
      <c r="A292" s="135" t="s">
        <v>314</v>
      </c>
      <c r="B292" s="173"/>
      <c r="C292" s="140">
        <v>-996048.69</v>
      </c>
      <c r="D292" s="140">
        <v>-2057942.04</v>
      </c>
      <c r="E292" s="140">
        <v>-3196167.84</v>
      </c>
      <c r="F292" s="140">
        <v>-4458517.72</v>
      </c>
      <c r="G292" s="140">
        <v>-5836742.1399999997</v>
      </c>
      <c r="H292" s="140">
        <v>-7348662.2699999996</v>
      </c>
      <c r="I292" s="140">
        <v>-9021827.5600000005</v>
      </c>
      <c r="J292" s="140">
        <v>-10846316.82</v>
      </c>
      <c r="K292" s="140">
        <v>-12798677.66</v>
      </c>
      <c r="L292" s="140">
        <v>-14879991.35</v>
      </c>
      <c r="M292" s="140">
        <v>-17070705.550000001</v>
      </c>
      <c r="N292" s="140">
        <v>-18930346.43</v>
      </c>
      <c r="O292" s="140">
        <v>-1609893.14</v>
      </c>
      <c r="P292" s="140">
        <v>-3348567.51</v>
      </c>
      <c r="Q292" s="140">
        <v>-5243187.38</v>
      </c>
      <c r="R292" s="140">
        <v>-7324865.7199999997</v>
      </c>
      <c r="S292" s="140">
        <v>-9546049.2799999993</v>
      </c>
      <c r="T292" s="140">
        <v>-11980882.32</v>
      </c>
      <c r="U292" s="140">
        <v>-14692655.32</v>
      </c>
      <c r="V292" s="140">
        <v>-17617079.940000001</v>
      </c>
      <c r="W292" s="140">
        <v>-20701487.399999999</v>
      </c>
      <c r="X292" s="140">
        <v>-23951187.989999998</v>
      </c>
      <c r="Y292" s="140">
        <v>-27418198</v>
      </c>
      <c r="Z292" s="140">
        <v>-30760259.760000002</v>
      </c>
      <c r="AA292" s="140">
        <v>-3349541.01</v>
      </c>
      <c r="AB292" s="140">
        <v>-7008040.6900000004</v>
      </c>
      <c r="AC292" s="140">
        <v>-10885736.42</v>
      </c>
      <c r="AD292" s="140">
        <v>-14733954.109999999</v>
      </c>
      <c r="AE292" s="140">
        <v>-18032311.710000001</v>
      </c>
      <c r="AF292" s="140">
        <v>-20503589.739999998</v>
      </c>
      <c r="AG292" s="140">
        <v>-22677263.050000001</v>
      </c>
      <c r="AH292" s="140">
        <v>-25088946.210000001</v>
      </c>
      <c r="AI292" s="140">
        <v>-27660076.140000001</v>
      </c>
      <c r="AJ292" s="140">
        <v>-30307981.879999999</v>
      </c>
      <c r="AK292" s="140">
        <v>-33014974.98</v>
      </c>
      <c r="AL292" s="140">
        <v>-35354521.159999996</v>
      </c>
      <c r="AM292" s="140">
        <v>-2003162.7</v>
      </c>
      <c r="AN292" s="140">
        <v>-4211599.99</v>
      </c>
      <c r="AO292" s="140">
        <v>-6445204.96</v>
      </c>
      <c r="AP292" s="140">
        <v>-8705143.6300000008</v>
      </c>
      <c r="AQ292" s="140">
        <v>-11170252.25</v>
      </c>
      <c r="AR292" s="140">
        <v>-13731110.369999999</v>
      </c>
      <c r="AS292" s="140">
        <v>-16390821.689999999</v>
      </c>
      <c r="AT292" s="140">
        <v>-19252227.780000001</v>
      </c>
      <c r="AU292" s="140">
        <v>-22130831.539999999</v>
      </c>
      <c r="AV292" s="140">
        <v>-25002192.859999999</v>
      </c>
      <c r="AW292" s="140">
        <v>-28045203.440000001</v>
      </c>
      <c r="AX292" s="140">
        <v>-30584334.739999998</v>
      </c>
      <c r="AY292" s="140">
        <v>-2006064.29</v>
      </c>
      <c r="AZ292" s="140">
        <v>-4248279.9800000004</v>
      </c>
      <c r="BA292" s="140">
        <v>-6772523.1299999999</v>
      </c>
      <c r="BB292" s="140">
        <v>-9538397.7699999996</v>
      </c>
      <c r="BC292" s="140">
        <v>-12516414.23</v>
      </c>
      <c r="BD292" s="140">
        <v>-15721499.810000001</v>
      </c>
      <c r="BE292" s="140">
        <v>-19189448.18</v>
      </c>
      <c r="BF292" s="140">
        <v>-22904390.719999999</v>
      </c>
      <c r="BG292" s="140">
        <v>-26736140.350000001</v>
      </c>
      <c r="BH292" s="140">
        <v>-30698767.23</v>
      </c>
      <c r="BI292" s="140">
        <v>-34903985.829999998</v>
      </c>
      <c r="BJ292" s="140">
        <v>-38722439.710000001</v>
      </c>
      <c r="BK292" s="140">
        <v>-3416855.48</v>
      </c>
      <c r="BL292" s="140">
        <v>-7120317.3300000001</v>
      </c>
      <c r="BM292" s="140">
        <v>-11115071.58</v>
      </c>
      <c r="BN292" s="140">
        <v>-15368593.77</v>
      </c>
      <c r="BO292" s="140">
        <v>-19844924.289999999</v>
      </c>
      <c r="BP292" s="140">
        <v>-24584328.66</v>
      </c>
      <c r="BQ292" s="140">
        <v>-29601836.5</v>
      </c>
      <c r="BR292" s="140">
        <v>-34856403.670000002</v>
      </c>
      <c r="BS292" s="140">
        <v>-39898140.390000001</v>
      </c>
      <c r="BT292" s="140">
        <v>-44721821.600000001</v>
      </c>
      <c r="BU292" s="140">
        <v>-49779590.420000002</v>
      </c>
      <c r="BV292" s="140">
        <v>-54213710.899999999</v>
      </c>
      <c r="BW292" s="140">
        <v>-18930346.43</v>
      </c>
      <c r="BX292" s="140">
        <v>-30760259.760000002</v>
      </c>
      <c r="BY292" s="140">
        <v>-35354521.159999996</v>
      </c>
      <c r="BZ292" s="140">
        <v>-30584334.739999998</v>
      </c>
      <c r="CA292" s="140">
        <v>-38722439.710000001</v>
      </c>
      <c r="CB292" s="140">
        <v>-54213710.899999999</v>
      </c>
    </row>
    <row r="293" spans="1:80" x14ac:dyDescent="0.25">
      <c r="A293" s="135" t="s">
        <v>703</v>
      </c>
      <c r="B293" s="91"/>
      <c r="C293" s="91">
        <v>0</v>
      </c>
      <c r="D293" s="91">
        <v>0</v>
      </c>
      <c r="E293" s="91">
        <v>0</v>
      </c>
      <c r="F293" s="91">
        <v>0</v>
      </c>
      <c r="G293" s="91">
        <v>0</v>
      </c>
      <c r="H293" s="91">
        <v>0</v>
      </c>
      <c r="I293" s="91">
        <v>0</v>
      </c>
      <c r="J293" s="91">
        <v>0</v>
      </c>
      <c r="K293" s="91">
        <v>0</v>
      </c>
      <c r="L293" s="91">
        <v>0</v>
      </c>
      <c r="M293" s="91">
        <v>0</v>
      </c>
      <c r="N293" s="91">
        <v>0</v>
      </c>
      <c r="O293" s="91">
        <v>0</v>
      </c>
      <c r="P293" s="91">
        <v>0</v>
      </c>
      <c r="Q293" s="91">
        <v>0</v>
      </c>
      <c r="R293" s="91">
        <v>0</v>
      </c>
      <c r="S293" s="91">
        <v>0</v>
      </c>
      <c r="T293" s="91">
        <v>0</v>
      </c>
      <c r="U293" s="91">
        <v>0</v>
      </c>
      <c r="V293" s="91">
        <v>0</v>
      </c>
      <c r="W293" s="91">
        <v>0</v>
      </c>
      <c r="X293" s="91">
        <v>0</v>
      </c>
      <c r="Y293" s="91">
        <v>0</v>
      </c>
      <c r="Z293" s="91">
        <v>0</v>
      </c>
      <c r="AA293" s="91">
        <v>0</v>
      </c>
      <c r="AB293" s="91">
        <v>0</v>
      </c>
      <c r="AC293" s="91">
        <v>0</v>
      </c>
      <c r="AD293" s="91">
        <v>0</v>
      </c>
      <c r="AE293" s="91">
        <v>0</v>
      </c>
      <c r="AF293" s="91">
        <v>0</v>
      </c>
      <c r="AG293" s="91">
        <v>0</v>
      </c>
      <c r="AH293" s="91">
        <v>0</v>
      </c>
      <c r="AI293" s="91">
        <v>0</v>
      </c>
      <c r="AJ293" s="91">
        <v>0</v>
      </c>
      <c r="AK293" s="91">
        <v>0</v>
      </c>
      <c r="AL293" s="91">
        <v>0</v>
      </c>
      <c r="AM293" s="91">
        <v>0</v>
      </c>
      <c r="AN293" s="91">
        <v>0</v>
      </c>
      <c r="AO293" s="91">
        <v>0</v>
      </c>
      <c r="AP293" s="91">
        <v>0</v>
      </c>
      <c r="AQ293" s="91">
        <v>0</v>
      </c>
      <c r="AR293" s="91">
        <v>0</v>
      </c>
      <c r="AS293" s="91">
        <v>0</v>
      </c>
      <c r="AT293" s="91">
        <v>0</v>
      </c>
      <c r="AU293" s="91">
        <v>0</v>
      </c>
      <c r="AV293" s="91">
        <v>0</v>
      </c>
      <c r="AW293" s="91">
        <v>0</v>
      </c>
      <c r="AX293" s="91">
        <v>0</v>
      </c>
      <c r="AY293" s="91">
        <v>0</v>
      </c>
      <c r="AZ293" s="91">
        <v>0</v>
      </c>
      <c r="BA293" s="91">
        <v>0</v>
      </c>
      <c r="BB293" s="91">
        <v>0</v>
      </c>
      <c r="BC293" s="91">
        <v>0</v>
      </c>
      <c r="BD293" s="91">
        <v>0</v>
      </c>
      <c r="BE293" s="91">
        <v>0</v>
      </c>
      <c r="BF293" s="91">
        <v>0</v>
      </c>
      <c r="BG293" s="91">
        <v>0</v>
      </c>
      <c r="BH293" s="91">
        <v>0</v>
      </c>
      <c r="BI293" s="91">
        <v>0</v>
      </c>
      <c r="BJ293" s="91">
        <v>0</v>
      </c>
      <c r="BK293" s="91">
        <v>0</v>
      </c>
      <c r="BL293" s="91">
        <v>0</v>
      </c>
      <c r="BM293" s="91">
        <v>0</v>
      </c>
      <c r="BN293" s="91">
        <v>0</v>
      </c>
      <c r="BO293" s="91">
        <v>0</v>
      </c>
      <c r="BP293" s="91">
        <v>0</v>
      </c>
      <c r="BQ293" s="91">
        <v>0</v>
      </c>
      <c r="BR293" s="91">
        <v>0</v>
      </c>
      <c r="BS293" s="91">
        <v>0</v>
      </c>
      <c r="BT293" s="91">
        <v>0</v>
      </c>
      <c r="BU293" s="91">
        <v>0</v>
      </c>
      <c r="BV293" s="91">
        <v>0</v>
      </c>
      <c r="BW293" s="91"/>
      <c r="BX293" s="91"/>
      <c r="BY293" s="91"/>
      <c r="BZ293" s="91"/>
      <c r="CA293" s="91"/>
      <c r="CB293" s="91"/>
    </row>
    <row r="294" spans="1:80" x14ac:dyDescent="0.25">
      <c r="A294" s="135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  <c r="AA294" s="91"/>
      <c r="AB294" s="91"/>
      <c r="AC294" s="91"/>
      <c r="AD294" s="91"/>
      <c r="AE294" s="91"/>
      <c r="AF294" s="91"/>
      <c r="AG294" s="91"/>
      <c r="AH294" s="91"/>
      <c r="AI294" s="91"/>
      <c r="AJ294" s="91"/>
      <c r="AK294" s="91"/>
      <c r="AL294" s="91"/>
      <c r="AM294" s="91"/>
      <c r="AN294" s="91"/>
      <c r="AO294" s="91"/>
      <c r="AP294" s="91"/>
      <c r="AQ294" s="91"/>
      <c r="AR294" s="91"/>
      <c r="AS294" s="91"/>
      <c r="AT294" s="91"/>
      <c r="AU294" s="91"/>
      <c r="AV294" s="91"/>
      <c r="AW294" s="91"/>
      <c r="AX294" s="91"/>
      <c r="AY294" s="91"/>
      <c r="AZ294" s="91"/>
      <c r="BA294" s="91"/>
      <c r="BB294" s="91"/>
      <c r="BC294" s="91"/>
      <c r="BD294" s="91"/>
      <c r="BE294" s="91"/>
      <c r="BF294" s="91"/>
      <c r="BG294" s="91"/>
      <c r="BH294" s="91"/>
      <c r="BI294" s="91"/>
      <c r="BJ294" s="91"/>
      <c r="BK294" s="91"/>
      <c r="BL294" s="91"/>
      <c r="BM294" s="91"/>
      <c r="BN294" s="91"/>
      <c r="BO294" s="91"/>
      <c r="BP294" s="91"/>
      <c r="BQ294" s="91"/>
      <c r="BR294" s="91"/>
      <c r="BS294" s="91"/>
      <c r="BT294" s="91"/>
      <c r="BU294" s="91"/>
      <c r="BV294" s="91"/>
      <c r="BW294" s="91"/>
      <c r="BX294" s="91"/>
      <c r="BY294" s="91"/>
      <c r="BZ294" s="91"/>
      <c r="CA294" s="91"/>
      <c r="CB294" s="91"/>
    </row>
    <row r="295" spans="1:80" x14ac:dyDescent="0.25">
      <c r="A295" s="132">
        <v>7500010</v>
      </c>
      <c r="B295" s="133" t="s">
        <v>772</v>
      </c>
      <c r="C295" s="144"/>
      <c r="D295" s="144"/>
      <c r="E295" s="144"/>
      <c r="F295" s="144"/>
      <c r="G295" s="144"/>
      <c r="H295" s="144"/>
      <c r="I295" s="144"/>
      <c r="J295" s="144"/>
      <c r="K295" s="144"/>
      <c r="L295" s="144"/>
      <c r="M295" s="144"/>
      <c r="N295" s="144"/>
      <c r="O295" s="144"/>
      <c r="P295" s="144"/>
      <c r="Q295" s="144"/>
      <c r="R295" s="144"/>
      <c r="S295" s="144"/>
      <c r="T295" s="144"/>
      <c r="U295" s="144"/>
      <c r="V295" s="144"/>
      <c r="W295" s="144"/>
      <c r="X295" s="144"/>
      <c r="Y295" s="144"/>
      <c r="Z295" s="144"/>
      <c r="AA295" s="144"/>
      <c r="AB295" s="144"/>
      <c r="AC295" s="144"/>
      <c r="AD295" s="144"/>
      <c r="AE295" s="144"/>
      <c r="AF295" s="144"/>
      <c r="AG295" s="144"/>
      <c r="AH295" s="144"/>
      <c r="AI295" s="144"/>
      <c r="AJ295" s="144"/>
      <c r="AK295" s="144"/>
      <c r="AL295" s="144"/>
      <c r="AM295" s="144"/>
      <c r="AN295" s="144"/>
      <c r="AO295" s="144"/>
      <c r="AP295" s="144"/>
      <c r="AQ295" s="144"/>
      <c r="AR295" s="144"/>
      <c r="AS295" s="144"/>
      <c r="AT295" s="144"/>
      <c r="AU295" s="144"/>
      <c r="AV295" s="144"/>
      <c r="AW295" s="144"/>
      <c r="AX295" s="144"/>
      <c r="AY295" s="144"/>
      <c r="AZ295" s="144"/>
      <c r="BA295" s="144"/>
      <c r="BB295" s="144"/>
      <c r="BC295" s="144"/>
      <c r="BD295" s="144"/>
      <c r="BE295" s="144"/>
      <c r="BF295" s="144"/>
      <c r="BG295" s="144"/>
      <c r="BH295" s="144"/>
      <c r="BI295" s="144"/>
      <c r="BJ295" s="144"/>
      <c r="BK295" s="144"/>
      <c r="BL295" s="144"/>
      <c r="BM295" s="144"/>
      <c r="BN295" s="144"/>
      <c r="BO295" s="144"/>
      <c r="BP295" s="144"/>
      <c r="BQ295" s="144"/>
      <c r="BR295" s="144"/>
      <c r="BS295" s="144"/>
      <c r="BT295" s="144"/>
      <c r="BU295" s="144"/>
      <c r="BV295" s="144"/>
      <c r="BW295" s="144"/>
      <c r="BX295" s="144"/>
      <c r="BY295" s="144"/>
      <c r="BZ295" s="144"/>
      <c r="CA295" s="144"/>
      <c r="CB295" s="144"/>
    </row>
    <row r="296" spans="1:80" x14ac:dyDescent="0.25">
      <c r="A296" s="135" t="s">
        <v>701</v>
      </c>
      <c r="B296" s="91"/>
      <c r="C296" s="91">
        <v>0</v>
      </c>
      <c r="D296" s="91">
        <v>-324591.24</v>
      </c>
      <c r="E296" s="91">
        <v>-670643.23</v>
      </c>
      <c r="F296" s="91">
        <v>-1041570.61</v>
      </c>
      <c r="G296" s="91">
        <v>-1452947.78</v>
      </c>
      <c r="H296" s="91">
        <v>-1902086.36</v>
      </c>
      <c r="I296" s="91">
        <v>-2394793.91</v>
      </c>
      <c r="J296" s="91">
        <v>-2940048.48</v>
      </c>
      <c r="K296" s="91">
        <v>-3534616.78</v>
      </c>
      <c r="L296" s="91">
        <v>-4170856.1</v>
      </c>
      <c r="M296" s="91">
        <v>-4849118.75</v>
      </c>
      <c r="N296" s="91">
        <v>-5563033.1299999999</v>
      </c>
      <c r="O296" s="172">
        <v>0</v>
      </c>
      <c r="P296" s="91">
        <v>-524635.29</v>
      </c>
      <c r="Q296" s="91">
        <v>-1091238.08</v>
      </c>
      <c r="R296" s="91">
        <v>-1708660.68</v>
      </c>
      <c r="S296" s="91">
        <v>-2387042.25</v>
      </c>
      <c r="T296" s="91">
        <v>-3110886.05</v>
      </c>
      <c r="U296" s="91">
        <v>-3904354.41</v>
      </c>
      <c r="V296" s="91">
        <v>-4788072.5199999996</v>
      </c>
      <c r="W296" s="91">
        <v>-5741089.9800000004</v>
      </c>
      <c r="X296" s="91">
        <v>-6746242.9199999999</v>
      </c>
      <c r="Y296" s="91">
        <v>-7805261.9100000001</v>
      </c>
      <c r="Z296" s="91">
        <v>-8935098.1400000006</v>
      </c>
      <c r="AA296" s="172">
        <v>0</v>
      </c>
      <c r="AB296" s="91">
        <v>-1091555.26</v>
      </c>
      <c r="AC296" s="91">
        <v>-2283794.58</v>
      </c>
      <c r="AD296" s="91">
        <v>-3547465.93</v>
      </c>
      <c r="AE296" s="91">
        <v>-4801530.9800000004</v>
      </c>
      <c r="AF296" s="91">
        <v>-5876406.46</v>
      </c>
      <c r="AG296" s="91">
        <v>-6681751.54</v>
      </c>
      <c r="AH296" s="91">
        <v>-7390112.6299999999</v>
      </c>
      <c r="AI296" s="91">
        <v>-8176036.8399999999</v>
      </c>
      <c r="AJ296" s="91">
        <v>-9013921.9100000001</v>
      </c>
      <c r="AK296" s="91">
        <v>-9876826.8300000001</v>
      </c>
      <c r="AL296" s="91">
        <v>-10758987.23</v>
      </c>
      <c r="AM296" s="172">
        <v>0</v>
      </c>
      <c r="AN296" s="91">
        <v>-652794.75</v>
      </c>
      <c r="AO296" s="91">
        <v>-1372484.83</v>
      </c>
      <c r="AP296" s="91">
        <v>-2100376.58</v>
      </c>
      <c r="AQ296" s="91">
        <v>-2836850.01</v>
      </c>
      <c r="AR296" s="91">
        <v>-3640184.62</v>
      </c>
      <c r="AS296" s="91">
        <v>-4474722.28</v>
      </c>
      <c r="AT296" s="91">
        <v>-5341474.42</v>
      </c>
      <c r="AU296" s="91">
        <v>-6273955.2400000002</v>
      </c>
      <c r="AV296" s="91">
        <v>-7212040.5300000003</v>
      </c>
      <c r="AW296" s="91">
        <v>-8147765.6500000004</v>
      </c>
      <c r="AX296" s="91">
        <v>-9139428.1300000008</v>
      </c>
      <c r="AY296" s="172">
        <v>0</v>
      </c>
      <c r="AZ296" s="91">
        <v>-653740.28</v>
      </c>
      <c r="BA296" s="91">
        <v>-1384438.11</v>
      </c>
      <c r="BB296" s="91">
        <v>-2207043.58</v>
      </c>
      <c r="BC296" s="91">
        <v>-3108392.43</v>
      </c>
      <c r="BD296" s="91">
        <v>-4078874.45</v>
      </c>
      <c r="BE296" s="91">
        <v>-5123354.2699999996</v>
      </c>
      <c r="BF296" s="91">
        <v>-6253496.3600000003</v>
      </c>
      <c r="BG296" s="91">
        <v>-7464129.4299999997</v>
      </c>
      <c r="BH296" s="91">
        <v>-8712827.8200000003</v>
      </c>
      <c r="BI296" s="91">
        <v>-10004176.75</v>
      </c>
      <c r="BJ296" s="91">
        <v>-11374581.949999999</v>
      </c>
      <c r="BK296" s="172">
        <v>0</v>
      </c>
      <c r="BL296" s="91">
        <v>-1113491.8</v>
      </c>
      <c r="BM296" s="91">
        <v>-2320383.48</v>
      </c>
      <c r="BN296" s="91">
        <v>-3622202.14</v>
      </c>
      <c r="BO296" s="91">
        <v>-5008348.59</v>
      </c>
      <c r="BP296" s="91">
        <v>-6467104.2800000003</v>
      </c>
      <c r="BQ296" s="91">
        <v>-8011591.0199999996</v>
      </c>
      <c r="BR296" s="91">
        <v>-9646706.6999999993</v>
      </c>
      <c r="BS296" s="91">
        <v>-11359075.75</v>
      </c>
      <c r="BT296" s="91">
        <v>-13002087.18</v>
      </c>
      <c r="BU296" s="91">
        <v>-14574038.199999999</v>
      </c>
      <c r="BV296" s="91">
        <v>-16222274.210000001</v>
      </c>
      <c r="BW296" s="91"/>
      <c r="BX296" s="91"/>
      <c r="BY296" s="91"/>
      <c r="BZ296" s="91"/>
      <c r="CA296" s="91"/>
      <c r="CB296" s="91"/>
    </row>
    <row r="297" spans="1:80" x14ac:dyDescent="0.25">
      <c r="A297" s="135" t="s">
        <v>677</v>
      </c>
      <c r="B297" s="154"/>
      <c r="C297" s="91">
        <v>-324591.24</v>
      </c>
      <c r="D297" s="91">
        <v>-346051.99</v>
      </c>
      <c r="E297" s="91">
        <v>-370927.38</v>
      </c>
      <c r="F297" s="91">
        <v>-411377.17</v>
      </c>
      <c r="G297" s="91">
        <v>-449138.58</v>
      </c>
      <c r="H297" s="91">
        <v>-492707.55</v>
      </c>
      <c r="I297" s="91">
        <v>-545254.56999999995</v>
      </c>
      <c r="J297" s="91">
        <v>-594568.30000000005</v>
      </c>
      <c r="K297" s="91">
        <v>-636239.31999999995</v>
      </c>
      <c r="L297" s="91">
        <v>-678262.65</v>
      </c>
      <c r="M297" s="91">
        <v>-713914.38</v>
      </c>
      <c r="N297" s="91">
        <v>-606023.59</v>
      </c>
      <c r="O297" s="91">
        <v>-524635.29</v>
      </c>
      <c r="P297" s="91">
        <v>-566602.79</v>
      </c>
      <c r="Q297" s="91">
        <v>-617422.6</v>
      </c>
      <c r="R297" s="91">
        <v>-678381.57</v>
      </c>
      <c r="S297" s="91">
        <v>-723843.8</v>
      </c>
      <c r="T297" s="91">
        <v>-793468.36</v>
      </c>
      <c r="U297" s="91">
        <v>-883718.11</v>
      </c>
      <c r="V297" s="91">
        <v>-953017.46</v>
      </c>
      <c r="W297" s="91">
        <v>-1005152.94</v>
      </c>
      <c r="X297" s="91">
        <v>-1059018.99</v>
      </c>
      <c r="Y297" s="91">
        <v>-1129836.23</v>
      </c>
      <c r="Z297" s="91">
        <v>-1089117.94</v>
      </c>
      <c r="AA297" s="91">
        <v>-1091555.26</v>
      </c>
      <c r="AB297" s="91">
        <v>-1192239.32</v>
      </c>
      <c r="AC297" s="91">
        <v>-1263671.3500000001</v>
      </c>
      <c r="AD297" s="91">
        <v>-1254065.05</v>
      </c>
      <c r="AE297" s="91">
        <v>-1074875.48</v>
      </c>
      <c r="AF297" s="91">
        <v>-805345.08</v>
      </c>
      <c r="AG297" s="91">
        <v>-708361.09</v>
      </c>
      <c r="AH297" s="91">
        <v>-785924.21</v>
      </c>
      <c r="AI297" s="91">
        <v>-837885.07</v>
      </c>
      <c r="AJ297" s="91">
        <v>-862904.92</v>
      </c>
      <c r="AK297" s="91">
        <v>-882160.4</v>
      </c>
      <c r="AL297" s="91">
        <v>-762416.08</v>
      </c>
      <c r="AM297" s="91">
        <v>-652794.75</v>
      </c>
      <c r="AN297" s="91">
        <v>-719690.08</v>
      </c>
      <c r="AO297" s="91">
        <v>-727891.75</v>
      </c>
      <c r="AP297" s="91">
        <v>-736473.43</v>
      </c>
      <c r="AQ297" s="91">
        <v>-803334.61</v>
      </c>
      <c r="AR297" s="91">
        <v>-834537.66</v>
      </c>
      <c r="AS297" s="91">
        <v>-866752.14</v>
      </c>
      <c r="AT297" s="91">
        <v>-932480.82</v>
      </c>
      <c r="AU297" s="91">
        <v>-938085.29</v>
      </c>
      <c r="AV297" s="91">
        <v>-935725.12</v>
      </c>
      <c r="AW297" s="91">
        <v>-991662.48</v>
      </c>
      <c r="AX297" s="91">
        <v>-827457.27</v>
      </c>
      <c r="AY297" s="91">
        <v>-653740.28</v>
      </c>
      <c r="AZ297" s="91">
        <v>-730697.83</v>
      </c>
      <c r="BA297" s="91">
        <v>-822605.47</v>
      </c>
      <c r="BB297" s="91">
        <v>-901348.85</v>
      </c>
      <c r="BC297" s="91">
        <v>-970482.02</v>
      </c>
      <c r="BD297" s="91">
        <v>-1044479.82</v>
      </c>
      <c r="BE297" s="91">
        <v>-1130142.0900000001</v>
      </c>
      <c r="BF297" s="91">
        <v>-1210633.07</v>
      </c>
      <c r="BG297" s="91">
        <v>-1248698.3899999999</v>
      </c>
      <c r="BH297" s="91">
        <v>-1291348.93</v>
      </c>
      <c r="BI297" s="91">
        <v>-1370405.2</v>
      </c>
      <c r="BJ297" s="91">
        <v>-1244365.52</v>
      </c>
      <c r="BK297" s="91">
        <v>-1113491.8</v>
      </c>
      <c r="BL297" s="91">
        <v>-1206891.68</v>
      </c>
      <c r="BM297" s="91">
        <v>-1301818.6599999999</v>
      </c>
      <c r="BN297" s="91">
        <v>-1386146.45</v>
      </c>
      <c r="BO297" s="91">
        <v>-1458755.69</v>
      </c>
      <c r="BP297" s="91">
        <v>-1544486.74</v>
      </c>
      <c r="BQ297" s="91">
        <v>-1635115.68</v>
      </c>
      <c r="BR297" s="91">
        <v>-1712369.05</v>
      </c>
      <c r="BS297" s="91">
        <v>-1643011.43</v>
      </c>
      <c r="BT297" s="91">
        <v>-1571951.02</v>
      </c>
      <c r="BU297" s="91">
        <v>-1648236.01</v>
      </c>
      <c r="BV297" s="91">
        <v>-1445000.22</v>
      </c>
      <c r="BW297" s="91">
        <v>-6169056.7199999997</v>
      </c>
      <c r="BX297" s="91">
        <v>-10024216.08</v>
      </c>
      <c r="BY297" s="91">
        <v>-11521403.310000001</v>
      </c>
      <c r="BZ297" s="91">
        <v>-9966885.4000000004</v>
      </c>
      <c r="CA297" s="91">
        <v>-12618947.469999999</v>
      </c>
      <c r="CB297" s="91">
        <v>-17667274.43</v>
      </c>
    </row>
    <row r="298" spans="1:80" x14ac:dyDescent="0.25">
      <c r="A298" s="136" t="s">
        <v>641</v>
      </c>
      <c r="B298" s="137"/>
      <c r="C298" s="137"/>
      <c r="D298" s="137"/>
      <c r="E298" s="137"/>
      <c r="F298" s="137"/>
      <c r="G298" s="137"/>
      <c r="H298" s="137"/>
      <c r="I298" s="137"/>
      <c r="J298" s="137"/>
      <c r="K298" s="137"/>
      <c r="L298" s="137"/>
      <c r="M298" s="137"/>
      <c r="N298" s="137"/>
      <c r="O298" s="137"/>
      <c r="P298" s="137"/>
      <c r="Q298" s="137"/>
      <c r="R298" s="137"/>
      <c r="S298" s="137"/>
      <c r="T298" s="137"/>
      <c r="U298" s="137"/>
      <c r="V298" s="137"/>
      <c r="W298" s="137"/>
      <c r="X298" s="137"/>
      <c r="Y298" s="137"/>
      <c r="Z298" s="137"/>
      <c r="AA298" s="137"/>
      <c r="AB298" s="137"/>
      <c r="AC298" s="137"/>
      <c r="AD298" s="137"/>
      <c r="AE298" s="137"/>
      <c r="AF298" s="137"/>
      <c r="AG298" s="137"/>
      <c r="AH298" s="137"/>
      <c r="AI298" s="137"/>
      <c r="AJ298" s="137"/>
      <c r="AK298" s="137"/>
      <c r="AL298" s="137"/>
      <c r="AM298" s="137"/>
      <c r="AN298" s="137"/>
      <c r="AO298" s="137"/>
      <c r="AP298" s="137"/>
      <c r="AQ298" s="137"/>
      <c r="AR298" s="137"/>
      <c r="AS298" s="137"/>
      <c r="AT298" s="137"/>
      <c r="AU298" s="137"/>
      <c r="AV298" s="137"/>
      <c r="AW298" s="137"/>
      <c r="AX298" s="137"/>
      <c r="AY298" s="137"/>
      <c r="AZ298" s="137"/>
      <c r="BA298" s="137"/>
      <c r="BB298" s="137"/>
      <c r="BC298" s="137"/>
      <c r="BD298" s="137"/>
      <c r="BE298" s="137"/>
      <c r="BF298" s="137"/>
      <c r="BG298" s="137"/>
      <c r="BH298" s="137"/>
      <c r="BI298" s="137"/>
      <c r="BJ298" s="137"/>
      <c r="BK298" s="137"/>
      <c r="BL298" s="137"/>
      <c r="BM298" s="137"/>
      <c r="BN298" s="137"/>
      <c r="BO298" s="137"/>
      <c r="BP298" s="137"/>
      <c r="BQ298" s="137"/>
      <c r="BR298" s="137"/>
      <c r="BS298" s="137"/>
      <c r="BT298" s="137"/>
      <c r="BU298" s="137"/>
      <c r="BV298" s="137"/>
      <c r="BW298" s="91">
        <v>0</v>
      </c>
      <c r="BX298" s="91">
        <v>0</v>
      </c>
      <c r="BY298" s="91">
        <v>0</v>
      </c>
      <c r="BZ298" s="91">
        <v>0</v>
      </c>
      <c r="CA298" s="91">
        <v>0</v>
      </c>
      <c r="CB298" s="91">
        <v>0</v>
      </c>
    </row>
    <row r="299" spans="1:80" x14ac:dyDescent="0.25">
      <c r="A299" s="135" t="s">
        <v>314</v>
      </c>
      <c r="B299" s="173"/>
      <c r="C299" s="140">
        <v>-324591.24</v>
      </c>
      <c r="D299" s="140">
        <v>-670643.23</v>
      </c>
      <c r="E299" s="140">
        <v>-1041570.61</v>
      </c>
      <c r="F299" s="140">
        <v>-1452947.78</v>
      </c>
      <c r="G299" s="140">
        <v>-1902086.36</v>
      </c>
      <c r="H299" s="140">
        <v>-2394793.91</v>
      </c>
      <c r="I299" s="140">
        <v>-2940048.48</v>
      </c>
      <c r="J299" s="140">
        <v>-3534616.78</v>
      </c>
      <c r="K299" s="140">
        <v>-4170856.1</v>
      </c>
      <c r="L299" s="140">
        <v>-4849118.75</v>
      </c>
      <c r="M299" s="140">
        <v>-5563033.1299999999</v>
      </c>
      <c r="N299" s="140">
        <v>-6169056.7199999997</v>
      </c>
      <c r="O299" s="140">
        <v>-524635.29</v>
      </c>
      <c r="P299" s="140">
        <v>-1091238.08</v>
      </c>
      <c r="Q299" s="140">
        <v>-1708660.68</v>
      </c>
      <c r="R299" s="140">
        <v>-2387042.25</v>
      </c>
      <c r="S299" s="140">
        <v>-3110886.05</v>
      </c>
      <c r="T299" s="140">
        <v>-3904354.41</v>
      </c>
      <c r="U299" s="140">
        <v>-4788072.5199999996</v>
      </c>
      <c r="V299" s="140">
        <v>-5741089.9800000004</v>
      </c>
      <c r="W299" s="140">
        <v>-6746242.9199999999</v>
      </c>
      <c r="X299" s="140">
        <v>-7805261.9100000001</v>
      </c>
      <c r="Y299" s="140">
        <v>-8935098.1400000006</v>
      </c>
      <c r="Z299" s="140">
        <v>-10024216.08</v>
      </c>
      <c r="AA299" s="140">
        <v>-1091555.26</v>
      </c>
      <c r="AB299" s="140">
        <v>-2283794.58</v>
      </c>
      <c r="AC299" s="140">
        <v>-3547465.93</v>
      </c>
      <c r="AD299" s="140">
        <v>-4801530.9800000004</v>
      </c>
      <c r="AE299" s="140">
        <v>-5876406.46</v>
      </c>
      <c r="AF299" s="140">
        <v>-6681751.54</v>
      </c>
      <c r="AG299" s="140">
        <v>-7390112.6299999999</v>
      </c>
      <c r="AH299" s="140">
        <v>-8176036.8399999999</v>
      </c>
      <c r="AI299" s="140">
        <v>-9013921.9100000001</v>
      </c>
      <c r="AJ299" s="140">
        <v>-9876826.8300000001</v>
      </c>
      <c r="AK299" s="140">
        <v>-10758987.23</v>
      </c>
      <c r="AL299" s="140">
        <v>-11521403.310000001</v>
      </c>
      <c r="AM299" s="140">
        <v>-652794.75</v>
      </c>
      <c r="AN299" s="140">
        <v>-1372484.83</v>
      </c>
      <c r="AO299" s="140">
        <v>-2100376.58</v>
      </c>
      <c r="AP299" s="140">
        <v>-2836850.01</v>
      </c>
      <c r="AQ299" s="140">
        <v>-3640184.62</v>
      </c>
      <c r="AR299" s="140">
        <v>-4474722.28</v>
      </c>
      <c r="AS299" s="140">
        <v>-5341474.42</v>
      </c>
      <c r="AT299" s="140">
        <v>-6273955.2400000002</v>
      </c>
      <c r="AU299" s="140">
        <v>-7212040.5300000003</v>
      </c>
      <c r="AV299" s="140">
        <v>-8147765.6500000004</v>
      </c>
      <c r="AW299" s="140">
        <v>-9139428.1300000008</v>
      </c>
      <c r="AX299" s="140">
        <v>-9966885.4000000004</v>
      </c>
      <c r="AY299" s="140">
        <v>-653740.28</v>
      </c>
      <c r="AZ299" s="140">
        <v>-1384438.11</v>
      </c>
      <c r="BA299" s="140">
        <v>-2207043.58</v>
      </c>
      <c r="BB299" s="140">
        <v>-3108392.43</v>
      </c>
      <c r="BC299" s="140">
        <v>-4078874.45</v>
      </c>
      <c r="BD299" s="140">
        <v>-5123354.2699999996</v>
      </c>
      <c r="BE299" s="140">
        <v>-6253496.3600000003</v>
      </c>
      <c r="BF299" s="140">
        <v>-7464129.4299999997</v>
      </c>
      <c r="BG299" s="140">
        <v>-8712827.8200000003</v>
      </c>
      <c r="BH299" s="140">
        <v>-10004176.75</v>
      </c>
      <c r="BI299" s="140">
        <v>-11374581.949999999</v>
      </c>
      <c r="BJ299" s="140">
        <v>-12618947.470000001</v>
      </c>
      <c r="BK299" s="140">
        <v>-1113491.8</v>
      </c>
      <c r="BL299" s="140">
        <v>-2320383.48</v>
      </c>
      <c r="BM299" s="140">
        <v>-3622202.14</v>
      </c>
      <c r="BN299" s="140">
        <v>-5008348.59</v>
      </c>
      <c r="BO299" s="140">
        <v>-6467104.2800000003</v>
      </c>
      <c r="BP299" s="140">
        <v>-8011591.0199999996</v>
      </c>
      <c r="BQ299" s="140">
        <v>-9646706.6999999993</v>
      </c>
      <c r="BR299" s="140">
        <v>-11359075.75</v>
      </c>
      <c r="BS299" s="140">
        <v>-13002087.18</v>
      </c>
      <c r="BT299" s="140">
        <v>-14574038.199999999</v>
      </c>
      <c r="BU299" s="140">
        <v>-16222274.210000001</v>
      </c>
      <c r="BV299" s="140">
        <v>-17667274.43</v>
      </c>
      <c r="BW299" s="140">
        <v>-6169056.7199999997</v>
      </c>
      <c r="BX299" s="140">
        <v>-10024216.08</v>
      </c>
      <c r="BY299" s="140">
        <v>-11521403.310000001</v>
      </c>
      <c r="BZ299" s="140">
        <v>-9966885.4000000004</v>
      </c>
      <c r="CA299" s="140">
        <v>-12618947.470000001</v>
      </c>
      <c r="CB299" s="140">
        <v>-17667274.43</v>
      </c>
    </row>
    <row r="300" spans="1:80" x14ac:dyDescent="0.25">
      <c r="A300" s="135" t="s">
        <v>703</v>
      </c>
      <c r="B300" s="91"/>
      <c r="C300" s="91">
        <v>0</v>
      </c>
      <c r="D300" s="91">
        <v>0</v>
      </c>
      <c r="E300" s="91">
        <v>0</v>
      </c>
      <c r="F300" s="91">
        <v>0</v>
      </c>
      <c r="G300" s="91">
        <v>0</v>
      </c>
      <c r="H300" s="91">
        <v>0</v>
      </c>
      <c r="I300" s="91">
        <v>0</v>
      </c>
      <c r="J300" s="91">
        <v>0</v>
      </c>
      <c r="K300" s="91">
        <v>0</v>
      </c>
      <c r="L300" s="91">
        <v>0</v>
      </c>
      <c r="M300" s="91">
        <v>0</v>
      </c>
      <c r="N300" s="91">
        <v>0</v>
      </c>
      <c r="O300" s="91">
        <v>0</v>
      </c>
      <c r="P300" s="91">
        <v>0</v>
      </c>
      <c r="Q300" s="91">
        <v>0</v>
      </c>
      <c r="R300" s="91">
        <v>0</v>
      </c>
      <c r="S300" s="91">
        <v>0</v>
      </c>
      <c r="T300" s="91">
        <v>0</v>
      </c>
      <c r="U300" s="91">
        <v>0</v>
      </c>
      <c r="V300" s="91">
        <v>0</v>
      </c>
      <c r="W300" s="91">
        <v>0</v>
      </c>
      <c r="X300" s="91">
        <v>0</v>
      </c>
      <c r="Y300" s="91">
        <v>0</v>
      </c>
      <c r="Z300" s="91">
        <v>0</v>
      </c>
      <c r="AA300" s="91">
        <v>0</v>
      </c>
      <c r="AB300" s="91">
        <v>0</v>
      </c>
      <c r="AC300" s="91">
        <v>0</v>
      </c>
      <c r="AD300" s="91">
        <v>0</v>
      </c>
      <c r="AE300" s="91">
        <v>0</v>
      </c>
      <c r="AF300" s="91">
        <v>0</v>
      </c>
      <c r="AG300" s="91">
        <v>0</v>
      </c>
      <c r="AH300" s="91">
        <v>0</v>
      </c>
      <c r="AI300" s="91">
        <v>0</v>
      </c>
      <c r="AJ300" s="91">
        <v>0</v>
      </c>
      <c r="AK300" s="91">
        <v>0</v>
      </c>
      <c r="AL300" s="91">
        <v>0</v>
      </c>
      <c r="AM300" s="91">
        <v>0</v>
      </c>
      <c r="AN300" s="91">
        <v>0</v>
      </c>
      <c r="AO300" s="91">
        <v>0</v>
      </c>
      <c r="AP300" s="91">
        <v>0</v>
      </c>
      <c r="AQ300" s="91">
        <v>0</v>
      </c>
      <c r="AR300" s="91">
        <v>0</v>
      </c>
      <c r="AS300" s="91">
        <v>0</v>
      </c>
      <c r="AT300" s="91">
        <v>0</v>
      </c>
      <c r="AU300" s="91">
        <v>0</v>
      </c>
      <c r="AV300" s="91">
        <v>0</v>
      </c>
      <c r="AW300" s="91">
        <v>0</v>
      </c>
      <c r="AX300" s="91">
        <v>0</v>
      </c>
      <c r="AY300" s="91">
        <v>0</v>
      </c>
      <c r="AZ300" s="91">
        <v>0</v>
      </c>
      <c r="BA300" s="91">
        <v>0</v>
      </c>
      <c r="BB300" s="91">
        <v>0</v>
      </c>
      <c r="BC300" s="91">
        <v>0</v>
      </c>
      <c r="BD300" s="91">
        <v>0</v>
      </c>
      <c r="BE300" s="91">
        <v>0</v>
      </c>
      <c r="BF300" s="91">
        <v>0</v>
      </c>
      <c r="BG300" s="91">
        <v>0</v>
      </c>
      <c r="BH300" s="91">
        <v>0</v>
      </c>
      <c r="BI300" s="91">
        <v>0</v>
      </c>
      <c r="BJ300" s="91">
        <v>0</v>
      </c>
      <c r="BK300" s="91">
        <v>0</v>
      </c>
      <c r="BL300" s="91">
        <v>0</v>
      </c>
      <c r="BM300" s="91">
        <v>0</v>
      </c>
      <c r="BN300" s="91">
        <v>0</v>
      </c>
      <c r="BO300" s="91">
        <v>0</v>
      </c>
      <c r="BP300" s="91">
        <v>0</v>
      </c>
      <c r="BQ300" s="91">
        <v>0</v>
      </c>
      <c r="BR300" s="91">
        <v>0</v>
      </c>
      <c r="BS300" s="91">
        <v>0</v>
      </c>
      <c r="BT300" s="91">
        <v>0</v>
      </c>
      <c r="BU300" s="91">
        <v>0</v>
      </c>
      <c r="BV300" s="91">
        <v>0</v>
      </c>
      <c r="BW300" s="91"/>
      <c r="BX300" s="91"/>
      <c r="BY300" s="91"/>
      <c r="BZ300" s="91"/>
      <c r="CA300" s="91"/>
      <c r="CB300" s="91"/>
    </row>
    <row r="301" spans="1:80" x14ac:dyDescent="0.25">
      <c r="A301" s="135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  <c r="AD301" s="91"/>
      <c r="AE301" s="91"/>
      <c r="AF301" s="91"/>
      <c r="AG301" s="91"/>
      <c r="AH301" s="91"/>
      <c r="AI301" s="91"/>
      <c r="AJ301" s="91"/>
      <c r="AK301" s="91"/>
      <c r="AL301" s="91"/>
      <c r="AM301" s="91"/>
      <c r="AN301" s="91"/>
      <c r="AO301" s="91"/>
      <c r="AP301" s="91"/>
      <c r="AQ301" s="91"/>
      <c r="AR301" s="91"/>
      <c r="AS301" s="91"/>
      <c r="AT301" s="91"/>
      <c r="AU301" s="91"/>
      <c r="AV301" s="91"/>
      <c r="AW301" s="91"/>
      <c r="AX301" s="91"/>
      <c r="AY301" s="91"/>
      <c r="AZ301" s="91"/>
      <c r="BA301" s="91"/>
      <c r="BB301" s="91"/>
      <c r="BC301" s="91"/>
      <c r="BD301" s="91"/>
      <c r="BE301" s="91"/>
      <c r="BF301" s="91"/>
      <c r="BG301" s="91"/>
      <c r="BH301" s="91"/>
      <c r="BI301" s="91"/>
      <c r="BJ301" s="91"/>
      <c r="BK301" s="91"/>
      <c r="BL301" s="91"/>
      <c r="BM301" s="91"/>
      <c r="BN301" s="91"/>
      <c r="BO301" s="91"/>
      <c r="BP301" s="91"/>
      <c r="BQ301" s="91"/>
      <c r="BR301" s="91"/>
      <c r="BS301" s="91"/>
      <c r="BT301" s="91"/>
      <c r="BU301" s="91"/>
      <c r="BV301" s="91"/>
      <c r="BW301" s="91"/>
      <c r="BX301" s="91"/>
      <c r="BY301" s="91"/>
      <c r="BZ301" s="91"/>
      <c r="CA301" s="91"/>
      <c r="CB301" s="91"/>
    </row>
    <row r="302" spans="1:80" x14ac:dyDescent="0.25">
      <c r="A302" s="175" t="s">
        <v>773</v>
      </c>
      <c r="C302" s="176">
        <v>-1320639.93</v>
      </c>
      <c r="D302" s="176">
        <v>-2728585.27</v>
      </c>
      <c r="E302" s="176">
        <v>-4237738.45</v>
      </c>
      <c r="F302" s="176">
        <v>-5911465.5</v>
      </c>
      <c r="G302" s="176">
        <v>-7738828.5</v>
      </c>
      <c r="H302" s="176">
        <v>-9743456.1799999997</v>
      </c>
      <c r="I302" s="176">
        <v>-11961876.040000001</v>
      </c>
      <c r="J302" s="176">
        <v>-14380933.6</v>
      </c>
      <c r="K302" s="176">
        <v>-16969533.760000002</v>
      </c>
      <c r="L302" s="176">
        <v>-19729110.100000001</v>
      </c>
      <c r="M302" s="176">
        <v>-22633738.68</v>
      </c>
      <c r="N302" s="176">
        <v>-25099403.149999999</v>
      </c>
      <c r="O302" s="176">
        <v>-2134528.4299999997</v>
      </c>
      <c r="P302" s="176">
        <v>-4439805.59</v>
      </c>
      <c r="Q302" s="176">
        <v>-6951848.0599999996</v>
      </c>
      <c r="R302" s="176">
        <v>-9711907.9699999988</v>
      </c>
      <c r="S302" s="176">
        <v>-12656935.329999998</v>
      </c>
      <c r="T302" s="176">
        <v>-15885236.73</v>
      </c>
      <c r="U302" s="176">
        <v>-19480727.84</v>
      </c>
      <c r="V302" s="176">
        <v>-23358169.920000002</v>
      </c>
      <c r="W302" s="176">
        <v>-27447730.32</v>
      </c>
      <c r="X302" s="176">
        <v>-31756449.899999999</v>
      </c>
      <c r="Y302" s="176">
        <v>-36353296.140000001</v>
      </c>
      <c r="Z302" s="176">
        <v>-40784475.840000004</v>
      </c>
      <c r="AA302" s="176">
        <v>-4441096.2699999996</v>
      </c>
      <c r="AB302" s="176">
        <v>-9291835.2699999996</v>
      </c>
      <c r="AC302" s="176">
        <v>-14433202.35</v>
      </c>
      <c r="AD302" s="176">
        <v>-19535485.09</v>
      </c>
      <c r="AE302" s="176">
        <v>-23908718.170000002</v>
      </c>
      <c r="AF302" s="176">
        <v>-27185341.279999997</v>
      </c>
      <c r="AG302" s="176">
        <v>-30067375.68</v>
      </c>
      <c r="AH302" s="176">
        <v>-33264983.050000001</v>
      </c>
      <c r="AI302" s="176">
        <v>-36673998.049999997</v>
      </c>
      <c r="AJ302" s="176">
        <v>-40184808.710000001</v>
      </c>
      <c r="AK302" s="176">
        <v>-43773962.210000001</v>
      </c>
      <c r="AL302" s="176">
        <v>-46875924.469999999</v>
      </c>
      <c r="AM302" s="176">
        <v>-2655957.4500000002</v>
      </c>
      <c r="AN302" s="176">
        <v>-5584084.8200000003</v>
      </c>
      <c r="AO302" s="176">
        <v>-8545581.5399999991</v>
      </c>
      <c r="AP302" s="176">
        <v>-11541993.640000001</v>
      </c>
      <c r="AQ302" s="176">
        <v>-14810436.870000001</v>
      </c>
      <c r="AR302" s="176">
        <v>-18205832.649999999</v>
      </c>
      <c r="AS302" s="176">
        <v>-21732296.109999999</v>
      </c>
      <c r="AT302" s="176">
        <v>-25526183.020000003</v>
      </c>
      <c r="AU302" s="176">
        <v>-29342872.07</v>
      </c>
      <c r="AV302" s="176">
        <v>-33149958.509999998</v>
      </c>
      <c r="AW302" s="176">
        <v>-37184631.57</v>
      </c>
      <c r="AX302" s="176">
        <v>-40551220.140000001</v>
      </c>
      <c r="AY302" s="176">
        <v>-2659804.5700000003</v>
      </c>
      <c r="AZ302" s="176">
        <v>-5632718.0900000008</v>
      </c>
      <c r="BA302" s="176">
        <v>-8979566.7100000009</v>
      </c>
      <c r="BB302" s="176">
        <v>-12646790.199999999</v>
      </c>
      <c r="BC302" s="176">
        <v>-16595288.68</v>
      </c>
      <c r="BD302" s="176">
        <v>-20844854.079999998</v>
      </c>
      <c r="BE302" s="176">
        <v>-25442944.539999999</v>
      </c>
      <c r="BF302" s="176">
        <v>-30368520.149999999</v>
      </c>
      <c r="BG302" s="176">
        <v>-35448968.170000002</v>
      </c>
      <c r="BH302" s="176">
        <v>-40702943.980000004</v>
      </c>
      <c r="BI302" s="176">
        <v>-46278567.780000001</v>
      </c>
      <c r="BJ302" s="176">
        <v>-51341387.18</v>
      </c>
      <c r="BK302" s="176">
        <v>-4530347.28</v>
      </c>
      <c r="BL302" s="176">
        <v>-9440700.8100000005</v>
      </c>
      <c r="BM302" s="176">
        <v>-14737273.720000001</v>
      </c>
      <c r="BN302" s="176">
        <v>-20376942.359999999</v>
      </c>
      <c r="BO302" s="176">
        <v>-26312028.57</v>
      </c>
      <c r="BP302" s="176">
        <v>-32595919.68</v>
      </c>
      <c r="BQ302" s="176">
        <v>-39248543.200000003</v>
      </c>
      <c r="BR302" s="176">
        <v>-46215479.420000002</v>
      </c>
      <c r="BS302" s="176">
        <v>-52900227.57</v>
      </c>
      <c r="BT302" s="176">
        <v>-59295859.799999997</v>
      </c>
      <c r="BU302" s="176">
        <v>-66001864.630000003</v>
      </c>
      <c r="BV302" s="176">
        <v>-71880985.329999998</v>
      </c>
      <c r="BW302" s="176">
        <v>-25099403.149999999</v>
      </c>
      <c r="BX302" s="176">
        <v>-40784475.840000004</v>
      </c>
      <c r="BY302" s="176">
        <v>-46875924.469999999</v>
      </c>
      <c r="BZ302" s="176">
        <v>-40551220.140000001</v>
      </c>
      <c r="CA302" s="176">
        <v>-51341387.18</v>
      </c>
      <c r="CB302" s="176">
        <v>-71880985.329999998</v>
      </c>
    </row>
    <row r="303" spans="1:80" ht="14.4" x14ac:dyDescent="0.3">
      <c r="A303" s="135"/>
      <c r="C303" s="221"/>
    </row>
    <row r="304" spans="1:80" x14ac:dyDescent="0.25">
      <c r="A304" s="122"/>
      <c r="C304" s="151">
        <v>-1320639.93</v>
      </c>
      <c r="D304" s="151">
        <v>-1407945.34</v>
      </c>
      <c r="E304" s="151">
        <v>-1509153.1800000002</v>
      </c>
      <c r="F304" s="151">
        <v>-1673727.0499999998</v>
      </c>
      <c r="G304" s="151">
        <v>-1827363</v>
      </c>
      <c r="H304" s="151">
        <v>-2004627.68</v>
      </c>
      <c r="I304" s="151">
        <v>-2218419.86</v>
      </c>
      <c r="J304" s="151">
        <v>-2419057.56</v>
      </c>
      <c r="K304" s="151">
        <v>-2588600.16</v>
      </c>
      <c r="L304" s="151">
        <v>-2759576.34</v>
      </c>
      <c r="M304" s="151">
        <v>-2904628.58</v>
      </c>
      <c r="N304" s="151">
        <v>-2465664.4699999997</v>
      </c>
      <c r="O304" s="151">
        <v>-2134528.4299999997</v>
      </c>
      <c r="P304" s="151">
        <v>-2305277.16</v>
      </c>
      <c r="Q304" s="151">
        <v>-2512042.4700000002</v>
      </c>
      <c r="R304" s="151">
        <v>-2760059.91</v>
      </c>
      <c r="S304" s="151">
        <v>-2945027.3600000003</v>
      </c>
      <c r="T304" s="151">
        <v>-3228301.4</v>
      </c>
      <c r="U304" s="151">
        <v>-3595491.11</v>
      </c>
      <c r="V304" s="151">
        <v>-3877442.08</v>
      </c>
      <c r="W304" s="151">
        <v>-4089560.4</v>
      </c>
      <c r="X304" s="151">
        <v>-4308719.58</v>
      </c>
      <c r="Y304" s="151">
        <v>-4596846.24</v>
      </c>
      <c r="Z304" s="151">
        <v>-4431179.6999999993</v>
      </c>
      <c r="AA304" s="151">
        <v>-4441096.2699999996</v>
      </c>
      <c r="AB304" s="151">
        <v>-4850739</v>
      </c>
      <c r="AC304" s="151">
        <v>-5141367.08</v>
      </c>
      <c r="AD304" s="151">
        <v>-5102282.74</v>
      </c>
      <c r="AE304" s="151">
        <v>-4373233.08</v>
      </c>
      <c r="AF304" s="151">
        <v>-3276623.11</v>
      </c>
      <c r="AG304" s="151">
        <v>-2882034.4</v>
      </c>
      <c r="AH304" s="151">
        <v>-3197607.37</v>
      </c>
      <c r="AI304" s="151">
        <v>-3409015</v>
      </c>
      <c r="AJ304" s="151">
        <v>-3510810.66</v>
      </c>
      <c r="AK304" s="151">
        <v>-3589153.5</v>
      </c>
      <c r="AL304" s="151">
        <v>-3101962.2600000002</v>
      </c>
      <c r="AM304" s="151">
        <v>-2655957.4500000002</v>
      </c>
      <c r="AN304" s="151">
        <v>-2928127.37</v>
      </c>
      <c r="AO304" s="151">
        <v>-2961496.72</v>
      </c>
      <c r="AP304" s="151">
        <v>-2996412.1</v>
      </c>
      <c r="AQ304" s="151">
        <v>-3268443.23</v>
      </c>
      <c r="AR304" s="151">
        <v>-3395395.7800000003</v>
      </c>
      <c r="AS304" s="151">
        <v>-3526463.46</v>
      </c>
      <c r="AT304" s="151">
        <v>-3793886.9099999997</v>
      </c>
      <c r="AU304" s="151">
        <v>-3816689.05</v>
      </c>
      <c r="AV304" s="151">
        <v>-3807086.44</v>
      </c>
      <c r="AW304" s="151">
        <v>-4034673.06</v>
      </c>
      <c r="AX304" s="151">
        <v>-3366588.57</v>
      </c>
      <c r="AY304" s="151">
        <v>-2659804.5700000003</v>
      </c>
      <c r="AZ304" s="151">
        <v>-2972913.52</v>
      </c>
      <c r="BA304" s="151">
        <v>-3346848.62</v>
      </c>
      <c r="BB304" s="151">
        <v>-3667223.49</v>
      </c>
      <c r="BC304" s="151">
        <v>-3948498.48</v>
      </c>
      <c r="BD304" s="151">
        <v>-4249565.4000000004</v>
      </c>
      <c r="BE304" s="151">
        <v>-4598090.46</v>
      </c>
      <c r="BF304" s="151">
        <v>-4925575.6100000003</v>
      </c>
      <c r="BG304" s="151">
        <v>-5080448.0199999996</v>
      </c>
      <c r="BH304" s="151">
        <v>-5253975.8099999996</v>
      </c>
      <c r="BI304" s="151">
        <v>-5575623.7999999998</v>
      </c>
      <c r="BJ304" s="151">
        <v>-5062819.4000000004</v>
      </c>
      <c r="BK304" s="151">
        <v>-4530347.28</v>
      </c>
      <c r="BL304" s="151">
        <v>-4910353.53</v>
      </c>
      <c r="BM304" s="151">
        <v>-5296572.91</v>
      </c>
      <c r="BN304" s="151">
        <v>-5639668.6400000006</v>
      </c>
      <c r="BO304" s="151">
        <v>-5935086.209999999</v>
      </c>
      <c r="BP304" s="151">
        <v>-6283891.1100000003</v>
      </c>
      <c r="BQ304" s="151">
        <v>-6652623.5199999996</v>
      </c>
      <c r="BR304" s="151">
        <v>-6966936.2199999997</v>
      </c>
      <c r="BS304" s="151">
        <v>-6684748.1499999994</v>
      </c>
      <c r="BT304" s="151">
        <v>-6395632.2300000004</v>
      </c>
      <c r="BU304" s="151">
        <v>-6706004.8300000001</v>
      </c>
      <c r="BV304" s="151">
        <v>-5879120.7000000002</v>
      </c>
      <c r="BW304" s="151">
        <v>-25099403.149999995</v>
      </c>
      <c r="BX304" s="151">
        <v>-40784475.839999996</v>
      </c>
      <c r="BY304" s="151">
        <v>-46875924.470000006</v>
      </c>
      <c r="BZ304" s="151">
        <v>-40551220.140000001</v>
      </c>
      <c r="CA304" s="151">
        <v>-51341387.18</v>
      </c>
      <c r="CB304" s="151">
        <v>-71880985.330000013</v>
      </c>
    </row>
    <row r="305" s="122" customFormat="1" x14ac:dyDescent="0.25"/>
    <row r="306" s="122" customFormat="1" x14ac:dyDescent="0.25"/>
  </sheetData>
  <conditionalFormatting sqref="B266:F266">
    <cfRule type="cellIs" dxfId="32" priority="422" operator="notEqual">
      <formula>0</formula>
    </cfRule>
  </conditionalFormatting>
  <conditionalFormatting sqref="B265:Z265">
    <cfRule type="cellIs" dxfId="31" priority="368" operator="notEqual">
      <formula>0</formula>
    </cfRule>
  </conditionalFormatting>
  <conditionalFormatting sqref="B16:CB16">
    <cfRule type="cellIs" dxfId="30" priority="131" operator="notEqual">
      <formula>0</formula>
    </cfRule>
  </conditionalFormatting>
  <conditionalFormatting sqref="B25:CB25">
    <cfRule type="cellIs" dxfId="29" priority="68" operator="notEqual">
      <formula>0</formula>
    </cfRule>
  </conditionalFormatting>
  <conditionalFormatting sqref="B34:CB34">
    <cfRule type="cellIs" dxfId="28" priority="117" operator="notEqual">
      <formula>0</formula>
    </cfRule>
  </conditionalFormatting>
  <conditionalFormatting sqref="B44:CB44">
    <cfRule type="cellIs" dxfId="27" priority="116" operator="notEqual">
      <formula>0</formula>
    </cfRule>
  </conditionalFormatting>
  <conditionalFormatting sqref="B54:CB54">
    <cfRule type="cellIs" dxfId="26" priority="115" operator="notEqual">
      <formula>0</formula>
    </cfRule>
  </conditionalFormatting>
  <conditionalFormatting sqref="B65:CB65">
    <cfRule type="cellIs" dxfId="25" priority="1" operator="notEqual">
      <formula>0</formula>
    </cfRule>
  </conditionalFormatting>
  <conditionalFormatting sqref="B73:CB73">
    <cfRule type="cellIs" dxfId="24" priority="114" operator="notEqual">
      <formula>0</formula>
    </cfRule>
  </conditionalFormatting>
  <conditionalFormatting sqref="B84:CB84">
    <cfRule type="cellIs" dxfId="23" priority="113" operator="notEqual">
      <formula>0</formula>
    </cfRule>
  </conditionalFormatting>
  <conditionalFormatting sqref="B99:CB99">
    <cfRule type="cellIs" dxfId="22" priority="127" operator="notEqual">
      <formula>0</formula>
    </cfRule>
  </conditionalFormatting>
  <conditionalFormatting sqref="B108:CB108 B152:CB152 B160:CB160">
    <cfRule type="cellIs" dxfId="21" priority="130" operator="notEqual">
      <formula>0</formula>
    </cfRule>
  </conditionalFormatting>
  <conditionalFormatting sqref="B117:CB117">
    <cfRule type="cellIs" dxfId="20" priority="126" operator="notEqual">
      <formula>0</formula>
    </cfRule>
  </conditionalFormatting>
  <conditionalFormatting sqref="B128:CB128">
    <cfRule type="cellIs" dxfId="19" priority="125" operator="notEqual">
      <formula>0</formula>
    </cfRule>
  </conditionalFormatting>
  <conditionalFormatting sqref="B136:CB136">
    <cfRule type="cellIs" dxfId="18" priority="124" operator="notEqual">
      <formula>0</formula>
    </cfRule>
  </conditionalFormatting>
  <conditionalFormatting sqref="B144:CB144">
    <cfRule type="cellIs" dxfId="17" priority="123" operator="notEqual">
      <formula>0</formula>
    </cfRule>
  </conditionalFormatting>
  <conditionalFormatting sqref="B168:CB168 B176:CB176 B230:CB230">
    <cfRule type="cellIs" dxfId="16" priority="57" operator="notEqual">
      <formula>0</formula>
    </cfRule>
  </conditionalFormatting>
  <conditionalFormatting sqref="B185:CB185">
    <cfRule type="cellIs" dxfId="15" priority="56" operator="notEqual">
      <formula>0</formula>
    </cfRule>
  </conditionalFormatting>
  <conditionalFormatting sqref="B195:CB195">
    <cfRule type="cellIs" dxfId="14" priority="50" operator="notEqual">
      <formula>0</formula>
    </cfRule>
  </conditionalFormatting>
  <conditionalFormatting sqref="B202:CB202">
    <cfRule type="cellIs" dxfId="13" priority="54" operator="notEqual">
      <formula>0</formula>
    </cfRule>
  </conditionalFormatting>
  <conditionalFormatting sqref="B209:CB209">
    <cfRule type="cellIs" dxfId="12" priority="47" operator="notEqual">
      <formula>0</formula>
    </cfRule>
  </conditionalFormatting>
  <conditionalFormatting sqref="B216:CB216">
    <cfRule type="cellIs" dxfId="11" priority="44" operator="notEqual">
      <formula>0</formula>
    </cfRule>
  </conditionalFormatting>
  <conditionalFormatting sqref="B223:CB223">
    <cfRule type="cellIs" dxfId="10" priority="41" operator="notEqual">
      <formula>0</formula>
    </cfRule>
  </conditionalFormatting>
  <conditionalFormatting sqref="B237:CB237">
    <cfRule type="cellIs" dxfId="9" priority="6" operator="notEqual">
      <formula>0</formula>
    </cfRule>
  </conditionalFormatting>
  <conditionalFormatting sqref="B244:CB244">
    <cfRule type="cellIs" dxfId="8" priority="40" operator="notEqual">
      <formula>0</formula>
    </cfRule>
  </conditionalFormatting>
  <conditionalFormatting sqref="B251:CB251">
    <cfRule type="cellIs" dxfId="7" priority="36" operator="notEqual">
      <formula>0</formula>
    </cfRule>
  </conditionalFormatting>
  <conditionalFormatting sqref="B258:CB258">
    <cfRule type="cellIs" dxfId="6" priority="32" operator="notEqual">
      <formula>0</formula>
    </cfRule>
  </conditionalFormatting>
  <conditionalFormatting sqref="B272:CB272">
    <cfRule type="cellIs" dxfId="5" priority="24" operator="notEqual">
      <formula>0</formula>
    </cfRule>
  </conditionalFormatting>
  <conditionalFormatting sqref="B279:CB279">
    <cfRule type="cellIs" dxfId="4" priority="20" operator="notEqual">
      <formula>0</formula>
    </cfRule>
  </conditionalFormatting>
  <conditionalFormatting sqref="B286:CB286">
    <cfRule type="cellIs" dxfId="3" priority="16" operator="notEqual">
      <formula>0</formula>
    </cfRule>
  </conditionalFormatting>
  <conditionalFormatting sqref="B293:CB293">
    <cfRule type="cellIs" dxfId="2" priority="12" operator="notEqual">
      <formula>0</formula>
    </cfRule>
  </conditionalFormatting>
  <conditionalFormatting sqref="B300:CB300">
    <cfRule type="cellIs" dxfId="1" priority="8" operator="notEqual">
      <formula>0</formula>
    </cfRule>
  </conditionalFormatting>
  <conditionalFormatting sqref="G265:CB266">
    <cfRule type="cellIs" dxfId="0" priority="28" operator="notEqual">
      <formula>0</formula>
    </cfRule>
  </conditionalFormatting>
  <printOptions horizontalCentered="1"/>
  <pageMargins left="0" right="0" top="0" bottom="0" header="0" footer="0"/>
  <pageSetup paperSize="5" scale="49" orientation="landscape" r:id="rId1"/>
  <headerFooter alignWithMargins="0">
    <oddFooter>&amp;L&amp;Z&amp;F&amp;R&amp;A</oddFooter>
  </headerFooter>
  <rowBreaks count="1" manualBreakCount="1">
    <brk id="226" max="18" man="1"/>
  </rowBreaks>
  <customProperties>
    <customPr name="EpmWorksheetKeyString_GUI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818-78F5-4E83-BC90-3F879132A7A2}">
  <dimension ref="C2:O15"/>
  <sheetViews>
    <sheetView topLeftCell="A7" workbookViewId="0">
      <selection activeCell="C5" sqref="C5"/>
    </sheetView>
  </sheetViews>
  <sheetFormatPr defaultRowHeight="14.4" x14ac:dyDescent="0.3"/>
  <cols>
    <col min="15" max="15" width="35.109375" bestFit="1" customWidth="1"/>
  </cols>
  <sheetData>
    <row r="2" spans="3:15" x14ac:dyDescent="0.3">
      <c r="C2" s="109" t="s">
        <v>774</v>
      </c>
    </row>
    <row r="4" spans="3:15" x14ac:dyDescent="0.3">
      <c r="C4" s="110" t="s">
        <v>775</v>
      </c>
    </row>
    <row r="5" spans="3:15" x14ac:dyDescent="0.3">
      <c r="C5" s="110" t="s">
        <v>776</v>
      </c>
    </row>
    <row r="7" spans="3:15" x14ac:dyDescent="0.3">
      <c r="C7" s="110" t="s">
        <v>777</v>
      </c>
      <c r="G7" s="201" t="s">
        <v>223</v>
      </c>
    </row>
    <row r="9" spans="3:15" x14ac:dyDescent="0.3">
      <c r="C9" s="110" t="s">
        <v>778</v>
      </c>
      <c r="N9" s="203">
        <v>34300</v>
      </c>
      <c r="O9" s="204" t="s">
        <v>554</v>
      </c>
    </row>
    <row r="10" spans="3:15" x14ac:dyDescent="0.3">
      <c r="N10" s="203">
        <v>34800</v>
      </c>
      <c r="O10" s="204" t="s">
        <v>555</v>
      </c>
    </row>
    <row r="11" spans="3:15" x14ac:dyDescent="0.3">
      <c r="C11" s="202" t="s">
        <v>779</v>
      </c>
      <c r="N11" s="203">
        <v>37101</v>
      </c>
      <c r="O11" s="204" t="s">
        <v>586</v>
      </c>
    </row>
    <row r="12" spans="3:15" x14ac:dyDescent="0.3">
      <c r="N12" s="203">
        <v>37102</v>
      </c>
      <c r="O12" s="204" t="s">
        <v>587</v>
      </c>
    </row>
    <row r="13" spans="3:15" x14ac:dyDescent="0.3">
      <c r="C13" s="110" t="s">
        <v>780</v>
      </c>
      <c r="N13" s="203">
        <v>37103</v>
      </c>
      <c r="O13" s="204" t="s">
        <v>588</v>
      </c>
    </row>
    <row r="14" spans="3:15" x14ac:dyDescent="0.3">
      <c r="C14" s="110" t="s">
        <v>781</v>
      </c>
    </row>
    <row r="15" spans="3:15" x14ac:dyDescent="0.3">
      <c r="C15" s="110" t="s">
        <v>782</v>
      </c>
    </row>
  </sheetData>
  <sortState xmlns:xlrd2="http://schemas.microsoft.com/office/spreadsheetml/2017/richdata2" ref="C4:C5">
    <sortCondition ref="C4:C5"/>
  </sortState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2C582-F72A-47C8-B3EE-05810D4EFE47}"/>
</file>

<file path=customXml/itemProps2.xml><?xml version="1.0" encoding="utf-8"?>
<ds:datastoreItem xmlns:ds="http://schemas.openxmlformats.org/officeDocument/2006/customXml" ds:itemID="{5EA2DDB8-6D58-4AE3-91DA-8797D9BAA955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3.xml><?xml version="1.0" encoding="utf-8"?>
<ds:datastoreItem xmlns:ds="http://schemas.openxmlformats.org/officeDocument/2006/customXml" ds:itemID="{4C164F26-80D4-4FCB-B5CF-6B1BD8FF36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B-10 2025R</vt:lpstr>
      <vt:lpstr>RESERVE BALANCES</vt:lpstr>
      <vt:lpstr>B-09 2025R</vt:lpstr>
      <vt:lpstr>ASDR FY2</vt:lpstr>
      <vt:lpstr>SOP Worksheet</vt:lpstr>
      <vt:lpstr>Instructions</vt:lpstr>
      <vt:lpstr>'B-09 2025R'!Print_Area</vt:lpstr>
      <vt:lpstr>'B-10 2025R'!Print_Area</vt:lpstr>
      <vt:lpstr>'SOP Worksheet'!Print_Area</vt:lpstr>
      <vt:lpstr>'SOP Worksheet'!Print_Titles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West, Cedrick</dc:creator>
  <cp:keywords/>
  <dc:description/>
  <cp:lastModifiedBy>Otero, Onixa</cp:lastModifiedBy>
  <cp:revision/>
  <cp:lastPrinted>2024-04-08T19:32:47Z</cp:lastPrinted>
  <dcterms:created xsi:type="dcterms:W3CDTF">2020-08-11T15:11:46Z</dcterms:created>
  <dcterms:modified xsi:type="dcterms:W3CDTF">2024-04-08T19:32:58Z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MSIP_Label_a83f872e-d8d7-43ac-9961-0f2ad31e50e5_Enabled">
    <vt:lpwstr>true</vt:lpwstr>
  </property>
  <property fmtid="{D5CDD505-2E9C-101B-9397-08002B2CF9AE}" pid="4" name="MSIP_Label_a83f872e-d8d7-43ac-9961-0f2ad31e50e5_SetDate">
    <vt:lpwstr>2023-05-10T13:11:51Z</vt:lpwstr>
  </property>
  <property fmtid="{D5CDD505-2E9C-101B-9397-08002B2CF9AE}" pid="5" name="MSIP_Label_a83f872e-d8d7-43ac-9961-0f2ad31e50e5_Method">
    <vt:lpwstr>Standard</vt:lpwstr>
  </property>
  <property fmtid="{D5CDD505-2E9C-101B-9397-08002B2CF9AE}" pid="6" name="MSIP_Label_a83f872e-d8d7-43ac-9961-0f2ad31e50e5_Name">
    <vt:lpwstr>a83f872e-d8d7-43ac-9961-0f2ad31e50e5</vt:lpwstr>
  </property>
  <property fmtid="{D5CDD505-2E9C-101B-9397-08002B2CF9AE}" pid="7" name="MSIP_Label_a83f872e-d8d7-43ac-9961-0f2ad31e50e5_SiteId">
    <vt:lpwstr>fa8c194a-f8e2-43c5-bc39-b637579e39e0</vt:lpwstr>
  </property>
  <property fmtid="{D5CDD505-2E9C-101B-9397-08002B2CF9AE}" pid="8" name="MSIP_Label_a83f872e-d8d7-43ac-9961-0f2ad31e50e5_ActionId">
    <vt:lpwstr>8c948b4b-15b8-467f-91ab-fee3ce443be7</vt:lpwstr>
  </property>
  <property fmtid="{D5CDD505-2E9C-101B-9397-08002B2CF9AE}" pid="9" name="MSIP_Label_a83f872e-d8d7-43ac-9961-0f2ad31e50e5_ContentBits">
    <vt:lpwstr>0</vt:lpwstr>
  </property>
  <property fmtid="{D5CDD505-2E9C-101B-9397-08002B2CF9AE}" pid="10" name="Order">
    <vt:r8>763900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